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66925"/>
  <mc:AlternateContent xmlns:mc="http://schemas.openxmlformats.org/markup-compatibility/2006">
    <mc:Choice Requires="x15">
      <x15ac:absPath xmlns:x15ac="http://schemas.microsoft.com/office/spreadsheetml/2010/11/ac" url="\\Ws2901y222267\榛原庁舎ﾃﾞｰﾀ\高齢者福祉課\01総合事業\03 CM・通所・訪問\01 指定関係様式等\R5.3.31指定有効期間に伴う初めての更新\"/>
    </mc:Choice>
  </mc:AlternateContent>
  <xr:revisionPtr revIDLastSave="0" documentId="13_ncr:1_{F02DE4CA-033A-41E6-96A0-3A3FD4556DF5}" xr6:coauthVersionLast="45" xr6:coauthVersionMax="45" xr10:uidLastSave="{00000000-0000-0000-0000-000000000000}"/>
  <bookViews>
    <workbookView xWindow="-120" yWindow="-120" windowWidth="19440" windowHeight="15000" tabRatio="665" activeTab="1" xr2:uid="{00000000-000D-0000-FFFF-FFFF00000000}"/>
  </bookViews>
  <sheets>
    <sheet name="【記載例】訪問型サービス" sheetId="10" r:id="rId1"/>
    <sheet name="訪問型サービス（１枚版）" sheetId="1" r:id="rId2"/>
    <sheet name="記入方法" sheetId="5" r:id="rId3"/>
    <sheet name="プルダウン・リスト" sheetId="2" r:id="rId4"/>
  </sheets>
  <definedNames>
    <definedName name="_xlnm.Print_Area" localSheetId="0">【記載例】訪問型サービス!$A$1:$BD$50</definedName>
    <definedName name="_xlnm.Print_Area" localSheetId="2">記入方法!$A$1:$O$82</definedName>
    <definedName name="_xlnm.Print_Area" localSheetId="1">'訪問型サービス（１枚版）'!$A$1:$BD$50</definedName>
    <definedName name="_xlnm.Print_Titles" localSheetId="0">【記載例】訪問型サービス!$1:$12</definedName>
    <definedName name="_xlnm.Print_Titles" localSheetId="1">'訪問型サービス（１枚版）'!$1:$12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<sst xmlns="http://schemas.openxmlformats.org/spreadsheetml/2006/main" count="368" uniqueCount="183">
  <si>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</si>
  <si>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</si>
  <si>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</si>
  <si>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</si>
  <si>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</si>
  <si>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</si>
  <si>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</si>
  <si>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</si>
  <si>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</si>
  <si>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</si>
  <si>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</si>
  <si>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</si>
  <si>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</si>
  <si>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</si>
  <si>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</si>
  <si>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</si>
  <si>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</si>
  <si>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</si>
  <si>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</si>
  <si>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</si>
  <si>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</si>
  <si>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</si>
  <si>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</si>
  <si>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</si>
  <si>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</si>
  <si>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</si>
  <si>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</si>
  <si>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</si>
  <si>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</si>
  <si>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</si>
  <si>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</si>
  <si>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</si>
  <si>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</si>
  <si>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</si>
  <si>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</si>
  <si>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</si>
  <si>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</si>
  <si>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</si>
  <si>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</si>
  <si>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</si>
  <si>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</si>
  <si>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</si>
  <si>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</si>
  <si>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</si>
  <si>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</si>
  <si>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</si>
  <si>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</si>
  <si>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</si>
  <si>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</si>
  <si>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</si>
  <si>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</si>
  <si>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</si>
  <si>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</si>
  <si>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</si>
  <si>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</si>
  <si>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</si>
  <si>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</si>
  <si>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</si>
  <si>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</si>
  <si>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</si>
  <si>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</si>
  <si>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</si>
  <si>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</si>
  <si>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</si>
  <si>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</si>
  <si>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</si>
  <si>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</si>
  <si>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</si>
  <si>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</si>
  <si>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</si>
  <si>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</si>
  <si>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</si>
  <si>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</si>
  <si>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</si>
  <si>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</si>
  <si>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</si>
  <si>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</si>
  <si>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</si>
  <si>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</si>
  <si>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</si>
  <si>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</si>
  <si>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</si>
  <si>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</si>
  <si>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</si>
  <si>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</si>
  <si>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</si>
  <si>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</si>
  <si>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</si>
  <si>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</si>
  <si>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</si>
  <si>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</si>
  <si>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</si>
  <si>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</si>
  <si>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</si>
  <si>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</si>
  <si>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</si>
  <si>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</si>
  <si>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</si>
  <si>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</si>
  <si>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</si>
  <si>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</si>
  <si>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</si>
  <si>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</si>
  <si>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</si>
  <si>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</si>
  <si>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</si>
  <si>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</si>
  <si>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</si>
  <si>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</si>
  <si>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</si>
  <si>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</si>
  <si>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</si>
  <si>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</si>
  <si>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</si>
  <si>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</si>
  <si>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</si>
  <si>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</si>
  <si>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</si>
  <si>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</si>
  <si>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</si>
  <si>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</si>
  <si>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</si>
  <si>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</si>
  <si>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</si>
  <si>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</si>
  <si>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</si>
  <si>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</si>
  <si>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</si>
  <si>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</si>
  <si>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</si>
  <si>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</si>
  <si>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</si>
  <si>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</si>
  <si>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</si>
  <si>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</si>
  <si>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</si>
  <si>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</si>
  <si>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</si>
  <si>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</si>
  <si>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</si>
  <si>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</si>
  <si>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</si>
  <si>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</si>
  <si>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</si>
  <si>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</si>
  <si>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</si>
  <si>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</si>
  <si>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</si>
  <si>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</si>
  <si>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</si>
  <si>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</si>
  <si>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</si>
  <si>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</si>
  <si>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</si>
  <si>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</si>
  <si>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</si>
  <si>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</si>
  <si>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</si>
  <si>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</si>
  <si>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</si>
  <si>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</si>
  <si>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</si>
  <si>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</si>
  <si>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</si>
  <si>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</si>
  <si>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</si>
  <si>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</si>
  <si>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</si>
  <si>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</si>
  <si>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</si>
  <si>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</si>
  <si>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</si>
  <si>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</si>
  <si>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</si>
  <si>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</si>
  <si>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</si>
  <si>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</si>
  <si>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　(14)【任意入力】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</si>
  <si>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　(13) 訪問介護と総合事業の訪問介護を一体的に行っている場合は、総合事業の従事者に色をつけてください。</t>
    <rPh sb="6" eb="10">
      <t>ホウモンカイゴ</t>
    </rPh>
    <rPh sb="11" eb="15">
      <t>ソウゴウジギョウ</t>
    </rPh>
    <rPh sb="16" eb="20">
      <t>ホウモンカイゴ</t>
    </rPh>
    <rPh sb="21" eb="24">
      <t>イッタイテキ</t>
    </rPh>
    <rPh sb="25" eb="26">
      <t>オコナ</t>
    </rPh>
    <rPh sb="30" eb="32">
      <t>バアイ</t>
    </rPh>
    <rPh sb="34" eb="38">
      <t>ソウゴウジギョウ</t>
    </rPh>
    <rPh sb="39" eb="42">
      <t>ジュウジシャ</t>
    </rPh>
    <rPh sb="43" eb="44">
      <t>イロ</t>
    </rPh>
    <phoneticPr fontId="1"/>
  </si>
  <si>
    <t>訪問型サービス　介護支援型　一体型</t>
    <rPh sb="0" eb="2">
      <t>ホウモン</t>
    </rPh>
    <rPh sb="2" eb="3">
      <t>ガタ</t>
    </rPh>
    <rPh sb="8" eb="13">
      <t>カイゴシエンガタ</t>
    </rPh>
    <rPh sb="14" eb="17">
      <t>イッタイガタ</t>
    </rPh>
    <phoneticPr fontId="1"/>
  </si>
  <si>
    <t>訪問型サービス　介護支援型　単独型</t>
    <rPh sb="0" eb="2">
      <t>ホウモン</t>
    </rPh>
    <rPh sb="2" eb="3">
      <t>ガタ</t>
    </rPh>
    <rPh sb="8" eb="13">
      <t>カイゴシエンガタ</t>
    </rPh>
    <rPh sb="14" eb="17">
      <t>タンドクガタ</t>
    </rPh>
    <phoneticPr fontId="1"/>
  </si>
  <si>
    <t>訪問型サービス　自立支援型　一体型</t>
    <rPh sb="0" eb="2">
      <t>ホウモン</t>
    </rPh>
    <rPh sb="2" eb="3">
      <t>ガタ</t>
    </rPh>
    <rPh sb="8" eb="10">
      <t>ジリツ</t>
    </rPh>
    <rPh sb="10" eb="12">
      <t>シエン</t>
    </rPh>
    <rPh sb="12" eb="13">
      <t>ガタ</t>
    </rPh>
    <rPh sb="14" eb="17">
      <t>イッタイガタ</t>
    </rPh>
    <phoneticPr fontId="1"/>
  </si>
  <si>
    <t>訪問型サービス　自立支援型　単独型</t>
    <rPh sb="0" eb="2">
      <t>ホウモン</t>
    </rPh>
    <rPh sb="2" eb="3">
      <t>ガタ</t>
    </rPh>
    <rPh sb="8" eb="10">
      <t>ジリツ</t>
    </rPh>
    <rPh sb="10" eb="12">
      <t>シエン</t>
    </rPh>
    <rPh sb="12" eb="13">
      <t>ガタ</t>
    </rPh>
    <rPh sb="14" eb="16">
      <t>タンドク</t>
    </rPh>
    <rPh sb="16" eb="17">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</si>
</sst>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u/>
      <sz val="12"/>
      <name val="HGP創英角ﾎﾟｯﾌﾟ体"/>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00"/>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21" fillId="3" borderId="51"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22" fillId="3" borderId="0" xfId="0" applyFont="1" applyFill="1" applyAlignment="1">
      <alignment vertical="center"/>
    </xf>
    <xf numFmtId="183" fontId="7" fillId="6" borderId="40" xfId="0" applyNumberFormat="1" applyFont="1" applyFill="1" applyBorder="1" applyAlignment="1" applyProtection="1">
      <alignment horizontal="center" vertical="center" shrinkToFit="1"/>
      <protection locked="0"/>
    </xf>
    <xf numFmtId="183" fontId="7" fillId="6" borderId="41" xfId="0" applyNumberFormat="1" applyFont="1" applyFill="1" applyBorder="1" applyAlignment="1" applyProtection="1">
      <alignment horizontal="center" vertical="center" shrinkToFit="1"/>
      <protection locked="0"/>
    </xf>
    <xf numFmtId="183" fontId="7" fillId="6" borderId="42"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82" fontId="16" fillId="0" borderId="10"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10" xfId="0" applyFont="1" applyFill="1" applyBorder="1" applyAlignment="1">
      <alignment vertical="center" shrinkToFit="1"/>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70</xdr:row>
      <xdr:rowOff>219074</xdr:rowOff>
    </xdr:from>
    <xdr:to>
      <xdr:col>14</xdr:col>
      <xdr:colOff>495300</xdr:colOff>
      <xdr:row>79</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topLeftCell="M1" zoomScale="60" zoomScaleNormal="55" workbookViewId="0">
      <selection activeCell="AM1" sqref="AM1:BA1"/>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176</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4" t="s">
        <v>180</v>
      </c>
      <c r="AN1" s="294"/>
      <c r="AO1" s="294"/>
      <c r="AP1" s="294"/>
      <c r="AQ1" s="294"/>
      <c r="AR1" s="294"/>
      <c r="AS1" s="294"/>
      <c r="AT1" s="294"/>
      <c r="AU1" s="294"/>
      <c r="AV1" s="294"/>
      <c r="AW1" s="294"/>
      <c r="AX1" s="294"/>
      <c r="AY1" s="294"/>
      <c r="AZ1" s="294"/>
      <c r="BA1" s="294"/>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5">
        <v>3</v>
      </c>
      <c r="V2" s="295"/>
      <c r="W2" s="40" t="s">
        <v>17</v>
      </c>
      <c r="X2" s="296">
        <f>IF(U2=0,"",YEAR(DATE(2018+U2,1,1)))</f>
        <v>2021</v>
      </c>
      <c r="Y2" s="296"/>
      <c r="Z2" s="42" t="s">
        <v>21</v>
      </c>
      <c r="AA2" s="42" t="s">
        <v>22</v>
      </c>
      <c r="AB2" s="295">
        <v>4</v>
      </c>
      <c r="AC2" s="295"/>
      <c r="AD2" s="42" t="s">
        <v>23</v>
      </c>
      <c r="AE2" s="42"/>
      <c r="AF2" s="42"/>
      <c r="AG2" s="42"/>
      <c r="AH2" s="42"/>
      <c r="AI2" s="42"/>
      <c r="AJ2" s="41"/>
      <c r="AK2" s="40" t="s">
        <v>18</v>
      </c>
      <c r="AL2" s="40" t="s">
        <v>17</v>
      </c>
      <c r="AM2" s="295"/>
      <c r="AN2" s="295"/>
      <c r="AO2" s="295"/>
      <c r="AP2" s="295"/>
      <c r="AQ2" s="295"/>
      <c r="AR2" s="295"/>
      <c r="AS2" s="295"/>
      <c r="AT2" s="295"/>
      <c r="AU2" s="295"/>
      <c r="AV2" s="295"/>
      <c r="AW2" s="295"/>
      <c r="AX2" s="295"/>
      <c r="AY2" s="295"/>
      <c r="AZ2" s="295"/>
      <c r="BA2" s="295"/>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297" t="s">
        <v>155</v>
      </c>
      <c r="BA3" s="297"/>
      <c r="BB3" s="297"/>
      <c r="BC3" s="297"/>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147</v>
      </c>
      <c r="AZ4" s="297" t="s">
        <v>148</v>
      </c>
      <c r="BA4" s="297"/>
      <c r="BB4" s="297"/>
      <c r="BC4" s="297"/>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88">
        <v>40</v>
      </c>
      <c r="AW5" s="289"/>
      <c r="AX5" s="62" t="s">
        <v>24</v>
      </c>
      <c r="AY5" s="61"/>
      <c r="AZ5" s="290">
        <v>160</v>
      </c>
      <c r="BA5" s="291"/>
      <c r="BB5" s="62" t="s">
        <v>128</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2">
        <f>DAY(EOMONTH(DATE(X2,AB2,1),0))</f>
        <v>30</v>
      </c>
      <c r="BA6" s="293"/>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1" t="s">
        <v>27</v>
      </c>
      <c r="C8" s="274" t="s">
        <v>87</v>
      </c>
      <c r="D8" s="275"/>
      <c r="E8" s="280" t="s">
        <v>88</v>
      </c>
      <c r="F8" s="275"/>
      <c r="G8" s="280" t="s">
        <v>89</v>
      </c>
      <c r="H8" s="274"/>
      <c r="I8" s="274"/>
      <c r="J8" s="274"/>
      <c r="K8" s="275"/>
      <c r="L8" s="280" t="s">
        <v>90</v>
      </c>
      <c r="M8" s="274"/>
      <c r="N8" s="274"/>
      <c r="O8" s="283"/>
      <c r="P8" s="286" t="s">
        <v>165</v>
      </c>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58" t="str">
        <f>IF(AZ3="４週","(9)1～4週目の勤務時間数合計","(9)1か月の勤務時間数合計")</f>
        <v>(9)1～4週目の勤務時間数合計</v>
      </c>
      <c r="AV8" s="259"/>
      <c r="AW8" s="258" t="s">
        <v>91</v>
      </c>
      <c r="AX8" s="259"/>
      <c r="AY8" s="266" t="s">
        <v>164</v>
      </c>
      <c r="AZ8" s="266"/>
      <c r="BA8" s="266"/>
      <c r="BB8" s="266"/>
      <c r="BC8" s="266"/>
      <c r="BD8" s="266"/>
    </row>
    <row r="9" spans="1:57" ht="20.25" customHeight="1" thickBot="1" x14ac:dyDescent="0.45">
      <c r="A9" s="72"/>
      <c r="B9" s="272"/>
      <c r="C9" s="276"/>
      <c r="D9" s="277"/>
      <c r="E9" s="281"/>
      <c r="F9" s="277"/>
      <c r="G9" s="281"/>
      <c r="H9" s="276"/>
      <c r="I9" s="276"/>
      <c r="J9" s="276"/>
      <c r="K9" s="277"/>
      <c r="L9" s="281"/>
      <c r="M9" s="276"/>
      <c r="N9" s="276"/>
      <c r="O9" s="284"/>
      <c r="P9" s="268" t="s">
        <v>11</v>
      </c>
      <c r="Q9" s="269"/>
      <c r="R9" s="269"/>
      <c r="S9" s="269"/>
      <c r="T9" s="269"/>
      <c r="U9" s="269"/>
      <c r="V9" s="270"/>
      <c r="W9" s="268" t="s">
        <v>12</v>
      </c>
      <c r="X9" s="269"/>
      <c r="Y9" s="269"/>
      <c r="Z9" s="269"/>
      <c r="AA9" s="269"/>
      <c r="AB9" s="269"/>
      <c r="AC9" s="270"/>
      <c r="AD9" s="268" t="s">
        <v>13</v>
      </c>
      <c r="AE9" s="269"/>
      <c r="AF9" s="269"/>
      <c r="AG9" s="269"/>
      <c r="AH9" s="269"/>
      <c r="AI9" s="269"/>
      <c r="AJ9" s="270"/>
      <c r="AK9" s="268" t="s">
        <v>14</v>
      </c>
      <c r="AL9" s="269"/>
      <c r="AM9" s="269"/>
      <c r="AN9" s="269"/>
      <c r="AO9" s="269"/>
      <c r="AP9" s="269"/>
      <c r="AQ9" s="270"/>
      <c r="AR9" s="268" t="s">
        <v>15</v>
      </c>
      <c r="AS9" s="269"/>
      <c r="AT9" s="270"/>
      <c r="AU9" s="260"/>
      <c r="AV9" s="261"/>
      <c r="AW9" s="260"/>
      <c r="AX9" s="261"/>
      <c r="AY9" s="266"/>
      <c r="AZ9" s="266"/>
      <c r="BA9" s="266"/>
      <c r="BB9" s="266"/>
      <c r="BC9" s="266"/>
      <c r="BD9" s="266"/>
    </row>
    <row r="10" spans="1:57" ht="20.25" customHeight="1" thickBot="1" x14ac:dyDescent="0.45">
      <c r="A10" s="72"/>
      <c r="B10" s="272"/>
      <c r="C10" s="276"/>
      <c r="D10" s="277"/>
      <c r="E10" s="281"/>
      <c r="F10" s="277"/>
      <c r="G10" s="281"/>
      <c r="H10" s="276"/>
      <c r="I10" s="276"/>
      <c r="J10" s="276"/>
      <c r="K10" s="277"/>
      <c r="L10" s="281"/>
      <c r="M10" s="276"/>
      <c r="N10" s="276"/>
      <c r="O10" s="28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0"/>
      <c r="AV10" s="261"/>
      <c r="AW10" s="260"/>
      <c r="AX10" s="261"/>
      <c r="AY10" s="266"/>
      <c r="AZ10" s="266"/>
      <c r="BA10" s="266"/>
      <c r="BB10" s="266"/>
      <c r="BC10" s="266"/>
      <c r="BD10" s="266"/>
    </row>
    <row r="11" spans="1:57" ht="20.25" hidden="1" customHeight="1" thickBot="1" x14ac:dyDescent="0.45">
      <c r="A11" s="72"/>
      <c r="B11" s="272"/>
      <c r="C11" s="276"/>
      <c r="D11" s="277"/>
      <c r="E11" s="281"/>
      <c r="F11" s="277"/>
      <c r="G11" s="281"/>
      <c r="H11" s="276"/>
      <c r="I11" s="276"/>
      <c r="J11" s="276"/>
      <c r="K11" s="277"/>
      <c r="L11" s="281"/>
      <c r="M11" s="276"/>
      <c r="N11" s="276"/>
      <c r="O11" s="284"/>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2"/>
      <c r="AV11" s="263"/>
      <c r="AW11" s="262"/>
      <c r="AX11" s="263"/>
      <c r="AY11" s="267"/>
      <c r="AZ11" s="267"/>
      <c r="BA11" s="267"/>
      <c r="BB11" s="267"/>
      <c r="BC11" s="267"/>
      <c r="BD11" s="267"/>
    </row>
    <row r="12" spans="1:57" ht="20.25" customHeight="1" thickBot="1" x14ac:dyDescent="0.45">
      <c r="A12" s="72"/>
      <c r="B12" s="273"/>
      <c r="C12" s="278"/>
      <c r="D12" s="279"/>
      <c r="E12" s="282"/>
      <c r="F12" s="279"/>
      <c r="G12" s="282"/>
      <c r="H12" s="278"/>
      <c r="I12" s="278"/>
      <c r="J12" s="278"/>
      <c r="K12" s="279"/>
      <c r="L12" s="282"/>
      <c r="M12" s="278"/>
      <c r="N12" s="278"/>
      <c r="O12" s="285"/>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4"/>
      <c r="AV12" s="265"/>
      <c r="AW12" s="264"/>
      <c r="AX12" s="265"/>
      <c r="AY12" s="267"/>
      <c r="AZ12" s="267"/>
      <c r="BA12" s="267"/>
      <c r="BB12" s="267"/>
      <c r="BC12" s="267"/>
      <c r="BD12" s="267"/>
    </row>
    <row r="13" spans="1:57" ht="39.950000000000003" customHeight="1" x14ac:dyDescent="0.4">
      <c r="A13" s="72"/>
      <c r="B13" s="87">
        <v>1</v>
      </c>
      <c r="C13" s="244" t="s">
        <v>2</v>
      </c>
      <c r="D13" s="245"/>
      <c r="E13" s="246" t="s">
        <v>99</v>
      </c>
      <c r="F13" s="247"/>
      <c r="G13" s="248" t="s">
        <v>100</v>
      </c>
      <c r="H13" s="249"/>
      <c r="I13" s="249"/>
      <c r="J13" s="249"/>
      <c r="K13" s="250"/>
      <c r="L13" s="251" t="s">
        <v>101</v>
      </c>
      <c r="M13" s="252"/>
      <c r="N13" s="252"/>
      <c r="O13" s="253"/>
      <c r="P13" s="145">
        <v>8</v>
      </c>
      <c r="Q13" s="146">
        <v>8</v>
      </c>
      <c r="R13" s="146">
        <v>8</v>
      </c>
      <c r="S13" s="146"/>
      <c r="T13" s="146"/>
      <c r="U13" s="146">
        <v>8</v>
      </c>
      <c r="V13" s="147">
        <v>8</v>
      </c>
      <c r="W13" s="145">
        <v>8</v>
      </c>
      <c r="X13" s="146">
        <v>8</v>
      </c>
      <c r="Y13" s="146">
        <v>8</v>
      </c>
      <c r="Z13" s="146"/>
      <c r="AA13" s="146"/>
      <c r="AB13" s="146">
        <v>8</v>
      </c>
      <c r="AC13" s="147">
        <v>8</v>
      </c>
      <c r="AD13" s="145">
        <v>8</v>
      </c>
      <c r="AE13" s="146">
        <v>8</v>
      </c>
      <c r="AF13" s="146">
        <v>8</v>
      </c>
      <c r="AG13" s="146"/>
      <c r="AH13" s="146"/>
      <c r="AI13" s="146">
        <v>8</v>
      </c>
      <c r="AJ13" s="147">
        <v>8</v>
      </c>
      <c r="AK13" s="145">
        <v>8</v>
      </c>
      <c r="AL13" s="146">
        <v>8</v>
      </c>
      <c r="AM13" s="146">
        <v>8</v>
      </c>
      <c r="AN13" s="146"/>
      <c r="AO13" s="146"/>
      <c r="AP13" s="146">
        <v>8</v>
      </c>
      <c r="AQ13" s="147">
        <v>8</v>
      </c>
      <c r="AR13" s="145"/>
      <c r="AS13" s="146"/>
      <c r="AT13" s="147"/>
      <c r="AU13" s="254">
        <f>IF($AZ$3="４週",SUM(P13:AQ13),IF($AZ$3="暦月",SUM(P13:AT13),""))</f>
        <v>160</v>
      </c>
      <c r="AV13" s="255"/>
      <c r="AW13" s="256">
        <f t="shared" ref="AW13:AW30" si="1">IF($AZ$3="４週",AU13/4,IF($AZ$3="暦月",AU13/($AZ$6/7),""))</f>
        <v>40</v>
      </c>
      <c r="AX13" s="257"/>
      <c r="AY13" s="241"/>
      <c r="AZ13" s="242"/>
      <c r="BA13" s="242"/>
      <c r="BB13" s="242"/>
      <c r="BC13" s="242"/>
      <c r="BD13" s="243"/>
    </row>
    <row r="14" spans="1:57" ht="39.950000000000003" customHeight="1" x14ac:dyDescent="0.4">
      <c r="A14" s="72"/>
      <c r="B14" s="88">
        <f t="shared" ref="B14:B30" si="2">B13+1</f>
        <v>2</v>
      </c>
      <c r="C14" s="227" t="s">
        <v>42</v>
      </c>
      <c r="D14" s="228"/>
      <c r="E14" s="229" t="s">
        <v>99</v>
      </c>
      <c r="F14" s="230"/>
      <c r="G14" s="231" t="s">
        <v>3</v>
      </c>
      <c r="H14" s="232"/>
      <c r="I14" s="232"/>
      <c r="J14" s="232"/>
      <c r="K14" s="233"/>
      <c r="L14" s="234" t="s">
        <v>156</v>
      </c>
      <c r="M14" s="235"/>
      <c r="N14" s="235"/>
      <c r="O14" s="236"/>
      <c r="P14" s="148">
        <v>8</v>
      </c>
      <c r="Q14" s="149">
        <v>8</v>
      </c>
      <c r="R14" s="149"/>
      <c r="S14" s="149">
        <v>8</v>
      </c>
      <c r="T14" s="149">
        <v>8</v>
      </c>
      <c r="U14" s="149">
        <v>8</v>
      </c>
      <c r="V14" s="150"/>
      <c r="W14" s="148">
        <v>8</v>
      </c>
      <c r="X14" s="149">
        <v>8</v>
      </c>
      <c r="Y14" s="149"/>
      <c r="Z14" s="149">
        <v>8</v>
      </c>
      <c r="AA14" s="149">
        <v>8</v>
      </c>
      <c r="AB14" s="149">
        <v>8</v>
      </c>
      <c r="AC14" s="150"/>
      <c r="AD14" s="148">
        <v>8</v>
      </c>
      <c r="AE14" s="149">
        <v>8</v>
      </c>
      <c r="AF14" s="149"/>
      <c r="AG14" s="149">
        <v>8</v>
      </c>
      <c r="AH14" s="149">
        <v>8</v>
      </c>
      <c r="AI14" s="149">
        <v>8</v>
      </c>
      <c r="AJ14" s="150"/>
      <c r="AK14" s="148">
        <v>8</v>
      </c>
      <c r="AL14" s="149">
        <v>8</v>
      </c>
      <c r="AM14" s="149"/>
      <c r="AN14" s="149">
        <v>8</v>
      </c>
      <c r="AO14" s="149">
        <v>8</v>
      </c>
      <c r="AP14" s="149">
        <v>8</v>
      </c>
      <c r="AQ14" s="150"/>
      <c r="AR14" s="148"/>
      <c r="AS14" s="149"/>
      <c r="AT14" s="150"/>
      <c r="AU14" s="237">
        <f>IF($AZ$3="４週",SUM(P14:AQ14),IF($AZ$3="暦月",SUM(P14:AT14),""))</f>
        <v>160</v>
      </c>
      <c r="AV14" s="238"/>
      <c r="AW14" s="239">
        <f t="shared" si="1"/>
        <v>40</v>
      </c>
      <c r="AX14" s="240"/>
      <c r="AY14" s="207"/>
      <c r="AZ14" s="208"/>
      <c r="BA14" s="208"/>
      <c r="BB14" s="208"/>
      <c r="BC14" s="208"/>
      <c r="BD14" s="209"/>
    </row>
    <row r="15" spans="1:57" ht="39.950000000000003" customHeight="1" x14ac:dyDescent="0.4">
      <c r="A15" s="72"/>
      <c r="B15" s="88">
        <f t="shared" si="2"/>
        <v>3</v>
      </c>
      <c r="C15" s="227" t="s">
        <v>43</v>
      </c>
      <c r="D15" s="228"/>
      <c r="E15" s="229" t="s">
        <v>99</v>
      </c>
      <c r="F15" s="230"/>
      <c r="G15" s="231" t="s">
        <v>118</v>
      </c>
      <c r="H15" s="232"/>
      <c r="I15" s="232"/>
      <c r="J15" s="232"/>
      <c r="K15" s="233"/>
      <c r="L15" s="234" t="s">
        <v>119</v>
      </c>
      <c r="M15" s="235"/>
      <c r="N15" s="235"/>
      <c r="O15" s="236"/>
      <c r="P15" s="148"/>
      <c r="Q15" s="149">
        <v>8</v>
      </c>
      <c r="R15" s="149">
        <v>8</v>
      </c>
      <c r="S15" s="149"/>
      <c r="T15" s="149">
        <v>8</v>
      </c>
      <c r="U15" s="149">
        <v>8</v>
      </c>
      <c r="V15" s="150">
        <v>8</v>
      </c>
      <c r="W15" s="148"/>
      <c r="X15" s="149">
        <v>8</v>
      </c>
      <c r="Y15" s="149">
        <v>8</v>
      </c>
      <c r="Z15" s="149"/>
      <c r="AA15" s="149">
        <v>8</v>
      </c>
      <c r="AB15" s="149">
        <v>8</v>
      </c>
      <c r="AC15" s="150">
        <v>8</v>
      </c>
      <c r="AD15" s="148"/>
      <c r="AE15" s="149">
        <v>8</v>
      </c>
      <c r="AF15" s="149">
        <v>8</v>
      </c>
      <c r="AG15" s="149"/>
      <c r="AH15" s="149">
        <v>8</v>
      </c>
      <c r="AI15" s="149">
        <v>8</v>
      </c>
      <c r="AJ15" s="150">
        <v>8</v>
      </c>
      <c r="AK15" s="148"/>
      <c r="AL15" s="149">
        <v>8</v>
      </c>
      <c r="AM15" s="149">
        <v>8</v>
      </c>
      <c r="AN15" s="149"/>
      <c r="AO15" s="149">
        <v>8</v>
      </c>
      <c r="AP15" s="149">
        <v>8</v>
      </c>
      <c r="AQ15" s="150">
        <v>8</v>
      </c>
      <c r="AR15" s="148"/>
      <c r="AS15" s="149"/>
      <c r="AT15" s="150"/>
      <c r="AU15" s="237">
        <f>IF($AZ$3="４週",SUM(P15:AQ15),IF($AZ$3="暦月",SUM(P15:AT15),""))</f>
        <v>160</v>
      </c>
      <c r="AV15" s="238"/>
      <c r="AW15" s="239">
        <f t="shared" si="1"/>
        <v>40</v>
      </c>
      <c r="AX15" s="240"/>
      <c r="AY15" s="207"/>
      <c r="AZ15" s="208"/>
      <c r="BA15" s="208"/>
      <c r="BB15" s="208"/>
      <c r="BC15" s="208"/>
      <c r="BD15" s="209"/>
    </row>
    <row r="16" spans="1:57" ht="39.950000000000003" customHeight="1" x14ac:dyDescent="0.4">
      <c r="A16" s="72"/>
      <c r="B16" s="88">
        <f t="shared" si="2"/>
        <v>4</v>
      </c>
      <c r="C16" s="227" t="s">
        <v>42</v>
      </c>
      <c r="D16" s="228"/>
      <c r="E16" s="229" t="s">
        <v>102</v>
      </c>
      <c r="F16" s="230"/>
      <c r="G16" s="231" t="s">
        <v>114</v>
      </c>
      <c r="H16" s="232"/>
      <c r="I16" s="232"/>
      <c r="J16" s="232"/>
      <c r="K16" s="233"/>
      <c r="L16" s="234" t="s">
        <v>121</v>
      </c>
      <c r="M16" s="235"/>
      <c r="N16" s="235"/>
      <c r="O16" s="236"/>
      <c r="P16" s="155">
        <v>4</v>
      </c>
      <c r="Q16" s="156">
        <v>4</v>
      </c>
      <c r="R16" s="149"/>
      <c r="S16" s="149"/>
      <c r="T16" s="156">
        <v>4</v>
      </c>
      <c r="U16" s="156">
        <v>4</v>
      </c>
      <c r="V16" s="157">
        <v>4</v>
      </c>
      <c r="W16" s="155">
        <v>4</v>
      </c>
      <c r="X16" s="156">
        <v>4</v>
      </c>
      <c r="Y16" s="149"/>
      <c r="Z16" s="149"/>
      <c r="AA16" s="156">
        <v>4</v>
      </c>
      <c r="AB16" s="156">
        <v>4</v>
      </c>
      <c r="AC16" s="157">
        <v>4</v>
      </c>
      <c r="AD16" s="155">
        <v>4</v>
      </c>
      <c r="AE16" s="156">
        <v>4</v>
      </c>
      <c r="AF16" s="149"/>
      <c r="AG16" s="149"/>
      <c r="AH16" s="156">
        <v>4</v>
      </c>
      <c r="AI16" s="156">
        <v>4</v>
      </c>
      <c r="AJ16" s="157">
        <v>4</v>
      </c>
      <c r="AK16" s="155">
        <v>4</v>
      </c>
      <c r="AL16" s="156">
        <v>4</v>
      </c>
      <c r="AM16" s="149"/>
      <c r="AN16" s="149"/>
      <c r="AO16" s="156">
        <v>4</v>
      </c>
      <c r="AP16" s="156">
        <v>4</v>
      </c>
      <c r="AQ16" s="157">
        <v>4</v>
      </c>
      <c r="AR16" s="148"/>
      <c r="AS16" s="149"/>
      <c r="AT16" s="150"/>
      <c r="AU16" s="237">
        <f>IF($AZ$3="４週",SUM(P16:AQ16),IF($AZ$3="暦月",SUM(P16:AT16),""))</f>
        <v>80</v>
      </c>
      <c r="AV16" s="238"/>
      <c r="AW16" s="239">
        <f t="shared" si="1"/>
        <v>20</v>
      </c>
      <c r="AX16" s="240"/>
      <c r="AY16" s="207"/>
      <c r="AZ16" s="208"/>
      <c r="BA16" s="208"/>
      <c r="BB16" s="208"/>
      <c r="BC16" s="208"/>
      <c r="BD16" s="209"/>
    </row>
    <row r="17" spans="1:56" ht="39.950000000000003" customHeight="1" x14ac:dyDescent="0.4">
      <c r="A17" s="72"/>
      <c r="B17" s="88">
        <f t="shared" si="2"/>
        <v>5</v>
      </c>
      <c r="C17" s="227" t="s">
        <v>42</v>
      </c>
      <c r="D17" s="228"/>
      <c r="E17" s="229" t="s">
        <v>102</v>
      </c>
      <c r="F17" s="230"/>
      <c r="G17" s="231" t="s">
        <v>114</v>
      </c>
      <c r="H17" s="232"/>
      <c r="I17" s="232"/>
      <c r="J17" s="232"/>
      <c r="K17" s="233"/>
      <c r="L17" s="234" t="s">
        <v>120</v>
      </c>
      <c r="M17" s="235"/>
      <c r="N17" s="235"/>
      <c r="O17" s="236"/>
      <c r="P17" s="148">
        <v>4</v>
      </c>
      <c r="Q17" s="149">
        <v>4</v>
      </c>
      <c r="R17" s="149"/>
      <c r="S17" s="149"/>
      <c r="T17" s="149">
        <v>4</v>
      </c>
      <c r="U17" s="149">
        <v>4</v>
      </c>
      <c r="V17" s="150">
        <v>4</v>
      </c>
      <c r="W17" s="148">
        <v>4</v>
      </c>
      <c r="X17" s="149">
        <v>4</v>
      </c>
      <c r="Y17" s="149"/>
      <c r="Z17" s="149"/>
      <c r="AA17" s="149">
        <v>4</v>
      </c>
      <c r="AB17" s="149">
        <v>4</v>
      </c>
      <c r="AC17" s="150">
        <v>4</v>
      </c>
      <c r="AD17" s="148">
        <v>4</v>
      </c>
      <c r="AE17" s="149">
        <v>4</v>
      </c>
      <c r="AF17" s="149"/>
      <c r="AG17" s="149"/>
      <c r="AH17" s="149">
        <v>4</v>
      </c>
      <c r="AI17" s="149">
        <v>4</v>
      </c>
      <c r="AJ17" s="150">
        <v>4</v>
      </c>
      <c r="AK17" s="148">
        <v>4</v>
      </c>
      <c r="AL17" s="149">
        <v>4</v>
      </c>
      <c r="AM17" s="149"/>
      <c r="AN17" s="149"/>
      <c r="AO17" s="149">
        <v>4</v>
      </c>
      <c r="AP17" s="149">
        <v>4</v>
      </c>
      <c r="AQ17" s="150">
        <v>4</v>
      </c>
      <c r="AR17" s="148"/>
      <c r="AS17" s="149"/>
      <c r="AT17" s="150"/>
      <c r="AU17" s="237">
        <f t="shared" ref="AU17:AU30" si="3">IF($AZ$3="４週",SUM(P17:AQ17),IF($AZ$3="暦月",SUM(P17:AT17),""))</f>
        <v>80</v>
      </c>
      <c r="AV17" s="238"/>
      <c r="AW17" s="239">
        <f t="shared" si="1"/>
        <v>20</v>
      </c>
      <c r="AX17" s="240"/>
      <c r="AY17" s="207"/>
      <c r="AZ17" s="208"/>
      <c r="BA17" s="208"/>
      <c r="BB17" s="208"/>
      <c r="BC17" s="208"/>
      <c r="BD17" s="209"/>
    </row>
    <row r="18" spans="1:56" ht="39.950000000000003" customHeight="1" x14ac:dyDescent="0.4">
      <c r="A18" s="72"/>
      <c r="B18" s="88">
        <f t="shared" si="2"/>
        <v>6</v>
      </c>
      <c r="C18" s="227" t="s">
        <v>42</v>
      </c>
      <c r="D18" s="228"/>
      <c r="E18" s="229" t="s">
        <v>102</v>
      </c>
      <c r="F18" s="230"/>
      <c r="G18" s="231" t="s">
        <v>114</v>
      </c>
      <c r="H18" s="232"/>
      <c r="I18" s="232"/>
      <c r="J18" s="232"/>
      <c r="K18" s="233"/>
      <c r="L18" s="234" t="s">
        <v>158</v>
      </c>
      <c r="M18" s="235"/>
      <c r="N18" s="235"/>
      <c r="O18" s="236"/>
      <c r="P18" s="148"/>
      <c r="Q18" s="149">
        <v>4</v>
      </c>
      <c r="R18" s="156">
        <v>4</v>
      </c>
      <c r="S18" s="156">
        <v>4</v>
      </c>
      <c r="T18" s="149">
        <v>4</v>
      </c>
      <c r="U18" s="149"/>
      <c r="V18" s="150">
        <v>4</v>
      </c>
      <c r="W18" s="148"/>
      <c r="X18" s="149">
        <v>4</v>
      </c>
      <c r="Y18" s="156">
        <v>4</v>
      </c>
      <c r="Z18" s="156">
        <v>4</v>
      </c>
      <c r="AA18" s="149">
        <v>4</v>
      </c>
      <c r="AB18" s="149"/>
      <c r="AC18" s="150">
        <v>4</v>
      </c>
      <c r="AD18" s="148"/>
      <c r="AE18" s="149">
        <v>4</v>
      </c>
      <c r="AF18" s="156">
        <v>4</v>
      </c>
      <c r="AG18" s="156">
        <v>4</v>
      </c>
      <c r="AH18" s="149">
        <v>4</v>
      </c>
      <c r="AI18" s="149"/>
      <c r="AJ18" s="150">
        <v>4</v>
      </c>
      <c r="AK18" s="148"/>
      <c r="AL18" s="149">
        <v>4</v>
      </c>
      <c r="AM18" s="156">
        <v>4</v>
      </c>
      <c r="AN18" s="156">
        <v>4</v>
      </c>
      <c r="AO18" s="149">
        <v>4</v>
      </c>
      <c r="AP18" s="149"/>
      <c r="AQ18" s="150">
        <v>4</v>
      </c>
      <c r="AR18" s="148"/>
      <c r="AS18" s="149"/>
      <c r="AT18" s="150"/>
      <c r="AU18" s="237">
        <f t="shared" si="3"/>
        <v>80</v>
      </c>
      <c r="AV18" s="238"/>
      <c r="AW18" s="239">
        <f t="shared" si="1"/>
        <v>20</v>
      </c>
      <c r="AX18" s="240"/>
      <c r="AY18" s="207"/>
      <c r="AZ18" s="208"/>
      <c r="BA18" s="208"/>
      <c r="BB18" s="208"/>
      <c r="BC18" s="208"/>
      <c r="BD18" s="209"/>
    </row>
    <row r="19" spans="1:56" ht="39.950000000000003" customHeight="1" x14ac:dyDescent="0.4">
      <c r="A19" s="72"/>
      <c r="B19" s="88">
        <f t="shared" si="2"/>
        <v>7</v>
      </c>
      <c r="C19" s="227" t="s">
        <v>42</v>
      </c>
      <c r="D19" s="228"/>
      <c r="E19" s="229" t="s">
        <v>102</v>
      </c>
      <c r="F19" s="230"/>
      <c r="G19" s="231" t="s">
        <v>114</v>
      </c>
      <c r="H19" s="232"/>
      <c r="I19" s="232"/>
      <c r="J19" s="232"/>
      <c r="K19" s="233"/>
      <c r="L19" s="234" t="s">
        <v>132</v>
      </c>
      <c r="M19" s="235"/>
      <c r="N19" s="235"/>
      <c r="O19" s="236"/>
      <c r="P19" s="148">
        <v>4</v>
      </c>
      <c r="Q19" s="149"/>
      <c r="R19" s="149">
        <v>4</v>
      </c>
      <c r="S19" s="149">
        <v>4</v>
      </c>
      <c r="T19" s="149"/>
      <c r="U19" s="149">
        <v>4</v>
      </c>
      <c r="V19" s="150">
        <v>4</v>
      </c>
      <c r="W19" s="148">
        <v>4</v>
      </c>
      <c r="X19" s="149"/>
      <c r="Y19" s="149">
        <v>4</v>
      </c>
      <c r="Z19" s="149">
        <v>4</v>
      </c>
      <c r="AA19" s="149"/>
      <c r="AB19" s="149"/>
      <c r="AC19" s="150">
        <v>4</v>
      </c>
      <c r="AD19" s="148">
        <v>4</v>
      </c>
      <c r="AE19" s="149"/>
      <c r="AF19" s="149">
        <v>4</v>
      </c>
      <c r="AG19" s="149">
        <v>4</v>
      </c>
      <c r="AH19" s="149"/>
      <c r="AI19" s="149"/>
      <c r="AJ19" s="150">
        <v>4</v>
      </c>
      <c r="AK19" s="148">
        <v>4</v>
      </c>
      <c r="AL19" s="149"/>
      <c r="AM19" s="149">
        <v>4</v>
      </c>
      <c r="AN19" s="149">
        <v>4</v>
      </c>
      <c r="AO19" s="149"/>
      <c r="AP19" s="149"/>
      <c r="AQ19" s="150">
        <v>4</v>
      </c>
      <c r="AR19" s="148"/>
      <c r="AS19" s="149"/>
      <c r="AT19" s="150"/>
      <c r="AU19" s="237">
        <f>IF($AZ$3="４週",SUM(P19:AQ19),IF($AZ$3="暦月",SUM(P19:AT19),""))</f>
        <v>68</v>
      </c>
      <c r="AV19" s="238"/>
      <c r="AW19" s="239">
        <f t="shared" si="1"/>
        <v>17</v>
      </c>
      <c r="AX19" s="240"/>
      <c r="AY19" s="207"/>
      <c r="AZ19" s="208"/>
      <c r="BA19" s="208"/>
      <c r="BB19" s="208"/>
      <c r="BC19" s="208"/>
      <c r="BD19" s="209"/>
    </row>
    <row r="20" spans="1:56" ht="39.950000000000003" customHeight="1" x14ac:dyDescent="0.4">
      <c r="A20" s="72"/>
      <c r="B20" s="88">
        <f t="shared" si="2"/>
        <v>8</v>
      </c>
      <c r="C20" s="227" t="s">
        <v>42</v>
      </c>
      <c r="D20" s="228"/>
      <c r="E20" s="229" t="s">
        <v>102</v>
      </c>
      <c r="F20" s="230"/>
      <c r="G20" s="231" t="s">
        <v>114</v>
      </c>
      <c r="H20" s="232"/>
      <c r="I20" s="232"/>
      <c r="J20" s="232"/>
      <c r="K20" s="233"/>
      <c r="L20" s="234" t="s">
        <v>133</v>
      </c>
      <c r="M20" s="235"/>
      <c r="N20" s="235"/>
      <c r="O20" s="236"/>
      <c r="P20" s="148">
        <v>4</v>
      </c>
      <c r="Q20" s="149"/>
      <c r="R20" s="149">
        <v>4</v>
      </c>
      <c r="S20" s="149">
        <v>4</v>
      </c>
      <c r="T20" s="149"/>
      <c r="U20" s="149"/>
      <c r="V20" s="150">
        <v>4</v>
      </c>
      <c r="W20" s="148">
        <v>4</v>
      </c>
      <c r="X20" s="149"/>
      <c r="Y20" s="149">
        <v>4</v>
      </c>
      <c r="Z20" s="149">
        <v>4</v>
      </c>
      <c r="AA20" s="149"/>
      <c r="AB20" s="149"/>
      <c r="AC20" s="150">
        <v>4</v>
      </c>
      <c r="AD20" s="148">
        <v>4</v>
      </c>
      <c r="AE20" s="149"/>
      <c r="AF20" s="149">
        <v>4</v>
      </c>
      <c r="AG20" s="149">
        <v>4</v>
      </c>
      <c r="AH20" s="149"/>
      <c r="AI20" s="149"/>
      <c r="AJ20" s="150">
        <v>4</v>
      </c>
      <c r="AK20" s="148">
        <v>4</v>
      </c>
      <c r="AL20" s="149"/>
      <c r="AM20" s="149">
        <v>4</v>
      </c>
      <c r="AN20" s="149">
        <v>4</v>
      </c>
      <c r="AO20" s="149"/>
      <c r="AP20" s="149"/>
      <c r="AQ20" s="150">
        <v>4</v>
      </c>
      <c r="AR20" s="148"/>
      <c r="AS20" s="149"/>
      <c r="AT20" s="150"/>
      <c r="AU20" s="237">
        <f t="shared" si="3"/>
        <v>64</v>
      </c>
      <c r="AV20" s="238"/>
      <c r="AW20" s="239">
        <f t="shared" si="1"/>
        <v>16</v>
      </c>
      <c r="AX20" s="240"/>
      <c r="AY20" s="207"/>
      <c r="AZ20" s="208"/>
      <c r="BA20" s="208"/>
      <c r="BB20" s="208"/>
      <c r="BC20" s="208"/>
      <c r="BD20" s="209"/>
    </row>
    <row r="21" spans="1:56" ht="39.950000000000003" customHeight="1" x14ac:dyDescent="0.4">
      <c r="A21" s="72"/>
      <c r="B21" s="88">
        <f t="shared" si="2"/>
        <v>9</v>
      </c>
      <c r="C21" s="227" t="s">
        <v>42</v>
      </c>
      <c r="D21" s="228"/>
      <c r="E21" s="229" t="s">
        <v>102</v>
      </c>
      <c r="F21" s="230"/>
      <c r="G21" s="231" t="s">
        <v>114</v>
      </c>
      <c r="H21" s="232"/>
      <c r="I21" s="232"/>
      <c r="J21" s="232"/>
      <c r="K21" s="233"/>
      <c r="L21" s="234" t="s">
        <v>157</v>
      </c>
      <c r="M21" s="235"/>
      <c r="N21" s="235"/>
      <c r="O21" s="236"/>
      <c r="P21" s="148">
        <v>4</v>
      </c>
      <c r="Q21" s="149"/>
      <c r="R21" s="149">
        <v>4</v>
      </c>
      <c r="S21" s="149">
        <v>4</v>
      </c>
      <c r="T21" s="149"/>
      <c r="U21" s="149"/>
      <c r="V21" s="150"/>
      <c r="W21" s="148">
        <v>4</v>
      </c>
      <c r="X21" s="149"/>
      <c r="Y21" s="149">
        <v>4</v>
      </c>
      <c r="Z21" s="149">
        <v>4</v>
      </c>
      <c r="AA21" s="149"/>
      <c r="AB21" s="149">
        <v>4</v>
      </c>
      <c r="AC21" s="150"/>
      <c r="AD21" s="148">
        <v>4</v>
      </c>
      <c r="AE21" s="149"/>
      <c r="AF21" s="149">
        <v>4</v>
      </c>
      <c r="AG21" s="149">
        <v>4</v>
      </c>
      <c r="AH21" s="149"/>
      <c r="AI21" s="149">
        <v>4</v>
      </c>
      <c r="AJ21" s="150"/>
      <c r="AK21" s="148">
        <v>4</v>
      </c>
      <c r="AL21" s="149"/>
      <c r="AM21" s="149">
        <v>4</v>
      </c>
      <c r="AN21" s="149">
        <v>4</v>
      </c>
      <c r="AO21" s="149"/>
      <c r="AP21" s="149">
        <v>4</v>
      </c>
      <c r="AQ21" s="150"/>
      <c r="AR21" s="148"/>
      <c r="AS21" s="149"/>
      <c r="AT21" s="150"/>
      <c r="AU21" s="237">
        <f t="shared" si="3"/>
        <v>60</v>
      </c>
      <c r="AV21" s="238"/>
      <c r="AW21" s="239">
        <f t="shared" si="1"/>
        <v>15</v>
      </c>
      <c r="AX21" s="240"/>
      <c r="AY21" s="207"/>
      <c r="AZ21" s="208"/>
      <c r="BA21" s="208"/>
      <c r="BB21" s="208"/>
      <c r="BC21" s="208"/>
      <c r="BD21" s="209"/>
    </row>
    <row r="22" spans="1:56" ht="39.950000000000003" customHeight="1" x14ac:dyDescent="0.4">
      <c r="A22" s="72"/>
      <c r="B22" s="88">
        <f t="shared" si="2"/>
        <v>10</v>
      </c>
      <c r="C22" s="227"/>
      <c r="D22" s="228"/>
      <c r="E22" s="229"/>
      <c r="F22" s="230"/>
      <c r="G22" s="231"/>
      <c r="H22" s="232"/>
      <c r="I22" s="232"/>
      <c r="J22" s="232"/>
      <c r="K22" s="233"/>
      <c r="L22" s="234"/>
      <c r="M22" s="235"/>
      <c r="N22" s="235"/>
      <c r="O22" s="236"/>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237">
        <f t="shared" si="3"/>
        <v>0</v>
      </c>
      <c r="AV22" s="238"/>
      <c r="AW22" s="239">
        <f t="shared" si="1"/>
        <v>0</v>
      </c>
      <c r="AX22" s="240"/>
      <c r="AY22" s="207"/>
      <c r="AZ22" s="208"/>
      <c r="BA22" s="208"/>
      <c r="BB22" s="208"/>
      <c r="BC22" s="208"/>
      <c r="BD22" s="209"/>
    </row>
    <row r="23" spans="1:56" ht="39.950000000000003" customHeight="1" x14ac:dyDescent="0.4">
      <c r="A23" s="72"/>
      <c r="B23" s="88">
        <f t="shared" si="2"/>
        <v>11</v>
      </c>
      <c r="C23" s="227"/>
      <c r="D23" s="228"/>
      <c r="E23" s="229"/>
      <c r="F23" s="230"/>
      <c r="G23" s="231"/>
      <c r="H23" s="232"/>
      <c r="I23" s="232"/>
      <c r="J23" s="232"/>
      <c r="K23" s="233"/>
      <c r="L23" s="234"/>
      <c r="M23" s="235"/>
      <c r="N23" s="235"/>
      <c r="O23" s="236"/>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237">
        <f t="shared" si="3"/>
        <v>0</v>
      </c>
      <c r="AV23" s="238"/>
      <c r="AW23" s="239">
        <f t="shared" si="1"/>
        <v>0</v>
      </c>
      <c r="AX23" s="240"/>
      <c r="AY23" s="207"/>
      <c r="AZ23" s="208"/>
      <c r="BA23" s="208"/>
      <c r="BB23" s="208"/>
      <c r="BC23" s="208"/>
      <c r="BD23" s="209"/>
    </row>
    <row r="24" spans="1:56" ht="39.950000000000003" customHeight="1" x14ac:dyDescent="0.4">
      <c r="A24" s="72"/>
      <c r="B24" s="88">
        <f t="shared" si="2"/>
        <v>12</v>
      </c>
      <c r="C24" s="227"/>
      <c r="D24" s="228"/>
      <c r="E24" s="229"/>
      <c r="F24" s="230"/>
      <c r="G24" s="231"/>
      <c r="H24" s="232"/>
      <c r="I24" s="232"/>
      <c r="J24" s="232"/>
      <c r="K24" s="233"/>
      <c r="L24" s="234"/>
      <c r="M24" s="235"/>
      <c r="N24" s="235"/>
      <c r="O24" s="236"/>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237">
        <f t="shared" si="3"/>
        <v>0</v>
      </c>
      <c r="AV24" s="238"/>
      <c r="AW24" s="239">
        <f t="shared" si="1"/>
        <v>0</v>
      </c>
      <c r="AX24" s="240"/>
      <c r="AY24" s="207"/>
      <c r="AZ24" s="208"/>
      <c r="BA24" s="208"/>
      <c r="BB24" s="208"/>
      <c r="BC24" s="208"/>
      <c r="BD24" s="209"/>
    </row>
    <row r="25" spans="1:56" ht="39.950000000000003" customHeight="1" x14ac:dyDescent="0.4">
      <c r="A25" s="72"/>
      <c r="B25" s="88">
        <f t="shared" si="2"/>
        <v>13</v>
      </c>
      <c r="C25" s="227"/>
      <c r="D25" s="228"/>
      <c r="E25" s="229"/>
      <c r="F25" s="230"/>
      <c r="G25" s="231"/>
      <c r="H25" s="232"/>
      <c r="I25" s="232"/>
      <c r="J25" s="232"/>
      <c r="K25" s="233"/>
      <c r="L25" s="234"/>
      <c r="M25" s="235"/>
      <c r="N25" s="235"/>
      <c r="O25" s="236"/>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237">
        <f t="shared" si="3"/>
        <v>0</v>
      </c>
      <c r="AV25" s="238"/>
      <c r="AW25" s="239">
        <f t="shared" si="1"/>
        <v>0</v>
      </c>
      <c r="AX25" s="240"/>
      <c r="AY25" s="207"/>
      <c r="AZ25" s="208"/>
      <c r="BA25" s="208"/>
      <c r="BB25" s="208"/>
      <c r="BC25" s="208"/>
      <c r="BD25" s="209"/>
    </row>
    <row r="26" spans="1:56" ht="39.950000000000003" customHeight="1" x14ac:dyDescent="0.4">
      <c r="A26" s="72"/>
      <c r="B26" s="88">
        <f t="shared" si="2"/>
        <v>14</v>
      </c>
      <c r="C26" s="227"/>
      <c r="D26" s="228"/>
      <c r="E26" s="229"/>
      <c r="F26" s="230"/>
      <c r="G26" s="231"/>
      <c r="H26" s="232"/>
      <c r="I26" s="232"/>
      <c r="J26" s="232"/>
      <c r="K26" s="233"/>
      <c r="L26" s="234"/>
      <c r="M26" s="235"/>
      <c r="N26" s="235"/>
      <c r="O26" s="236"/>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237">
        <f t="shared" si="3"/>
        <v>0</v>
      </c>
      <c r="AV26" s="238"/>
      <c r="AW26" s="239">
        <f t="shared" si="1"/>
        <v>0</v>
      </c>
      <c r="AX26" s="240"/>
      <c r="AY26" s="207"/>
      <c r="AZ26" s="208"/>
      <c r="BA26" s="208"/>
      <c r="BB26" s="208"/>
      <c r="BC26" s="208"/>
      <c r="BD26" s="209"/>
    </row>
    <row r="27" spans="1:56" ht="39.950000000000003" customHeight="1" x14ac:dyDescent="0.4">
      <c r="A27" s="72"/>
      <c r="B27" s="88">
        <f t="shared" si="2"/>
        <v>15</v>
      </c>
      <c r="C27" s="227"/>
      <c r="D27" s="228"/>
      <c r="E27" s="229"/>
      <c r="F27" s="230"/>
      <c r="G27" s="231"/>
      <c r="H27" s="232"/>
      <c r="I27" s="232"/>
      <c r="J27" s="232"/>
      <c r="K27" s="233"/>
      <c r="L27" s="234"/>
      <c r="M27" s="235"/>
      <c r="N27" s="235"/>
      <c r="O27" s="236"/>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237">
        <f t="shared" si="3"/>
        <v>0</v>
      </c>
      <c r="AV27" s="238"/>
      <c r="AW27" s="239">
        <f t="shared" si="1"/>
        <v>0</v>
      </c>
      <c r="AX27" s="240"/>
      <c r="AY27" s="207"/>
      <c r="AZ27" s="208"/>
      <c r="BA27" s="208"/>
      <c r="BB27" s="208"/>
      <c r="BC27" s="208"/>
      <c r="BD27" s="209"/>
    </row>
    <row r="28" spans="1:56" ht="39.950000000000003" customHeight="1" x14ac:dyDescent="0.4">
      <c r="A28" s="72"/>
      <c r="B28" s="88">
        <f t="shared" si="2"/>
        <v>16</v>
      </c>
      <c r="C28" s="227"/>
      <c r="D28" s="228"/>
      <c r="E28" s="229"/>
      <c r="F28" s="230"/>
      <c r="G28" s="231"/>
      <c r="H28" s="232"/>
      <c r="I28" s="232"/>
      <c r="J28" s="232"/>
      <c r="K28" s="233"/>
      <c r="L28" s="234"/>
      <c r="M28" s="235"/>
      <c r="N28" s="235"/>
      <c r="O28" s="236"/>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237">
        <f t="shared" si="3"/>
        <v>0</v>
      </c>
      <c r="AV28" s="238"/>
      <c r="AW28" s="239">
        <f t="shared" si="1"/>
        <v>0</v>
      </c>
      <c r="AX28" s="240"/>
      <c r="AY28" s="207"/>
      <c r="AZ28" s="208"/>
      <c r="BA28" s="208"/>
      <c r="BB28" s="208"/>
      <c r="BC28" s="208"/>
      <c r="BD28" s="209"/>
    </row>
    <row r="29" spans="1:56" ht="39.950000000000003" customHeight="1" x14ac:dyDescent="0.4">
      <c r="A29" s="72"/>
      <c r="B29" s="88">
        <f t="shared" si="2"/>
        <v>17</v>
      </c>
      <c r="C29" s="227"/>
      <c r="D29" s="228"/>
      <c r="E29" s="229"/>
      <c r="F29" s="230"/>
      <c r="G29" s="231"/>
      <c r="H29" s="232"/>
      <c r="I29" s="232"/>
      <c r="J29" s="232"/>
      <c r="K29" s="233"/>
      <c r="L29" s="234"/>
      <c r="M29" s="235"/>
      <c r="N29" s="235"/>
      <c r="O29" s="236"/>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237">
        <f t="shared" si="3"/>
        <v>0</v>
      </c>
      <c r="AV29" s="238"/>
      <c r="AW29" s="239">
        <f t="shared" si="1"/>
        <v>0</v>
      </c>
      <c r="AX29" s="240"/>
      <c r="AY29" s="207"/>
      <c r="AZ29" s="208"/>
      <c r="BA29" s="208"/>
      <c r="BB29" s="208"/>
      <c r="BC29" s="208"/>
      <c r="BD29" s="209"/>
    </row>
    <row r="30" spans="1:56" ht="39.950000000000003" customHeight="1" thickBot="1" x14ac:dyDescent="0.45">
      <c r="A30" s="72"/>
      <c r="B30" s="89">
        <f t="shared" si="2"/>
        <v>18</v>
      </c>
      <c r="C30" s="210"/>
      <c r="D30" s="211"/>
      <c r="E30" s="212"/>
      <c r="F30" s="213"/>
      <c r="G30" s="214"/>
      <c r="H30" s="215"/>
      <c r="I30" s="215"/>
      <c r="J30" s="215"/>
      <c r="K30" s="216"/>
      <c r="L30" s="217"/>
      <c r="M30" s="218"/>
      <c r="N30" s="218"/>
      <c r="O30" s="219"/>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20">
        <f t="shared" si="3"/>
        <v>0</v>
      </c>
      <c r="AV30" s="221"/>
      <c r="AW30" s="222">
        <f t="shared" si="1"/>
        <v>0</v>
      </c>
      <c r="AX30" s="223"/>
      <c r="AY30" s="224"/>
      <c r="AZ30" s="225"/>
      <c r="BA30" s="225"/>
      <c r="BB30" s="225"/>
      <c r="BC30" s="225"/>
      <c r="BD30" s="226"/>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171</v>
      </c>
      <c r="D32" s="77"/>
      <c r="E32" s="78"/>
      <c r="F32" s="74"/>
      <c r="G32" s="74"/>
      <c r="H32" s="74"/>
      <c r="I32" s="74"/>
      <c r="J32" s="74"/>
      <c r="K32" s="74"/>
      <c r="L32" s="74"/>
      <c r="M32" s="74"/>
      <c r="N32" s="74"/>
      <c r="O32" s="74"/>
      <c r="P32" s="74"/>
      <c r="Q32" s="100" t="s">
        <v>154</v>
      </c>
      <c r="R32" s="100"/>
      <c r="S32" s="100"/>
      <c r="T32" s="100"/>
      <c r="U32" s="100"/>
      <c r="V32" s="100"/>
      <c r="W32" s="100"/>
      <c r="X32" s="100"/>
      <c r="Y32" s="100"/>
      <c r="Z32" s="100"/>
      <c r="AA32" s="102"/>
      <c r="AB32" s="100"/>
      <c r="AC32" s="100"/>
      <c r="AD32" s="100"/>
      <c r="AE32" s="100"/>
      <c r="AF32" s="100"/>
      <c r="AG32" s="100"/>
      <c r="AH32" s="100"/>
      <c r="AI32" s="100" t="s">
        <v>104</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1" t="s">
        <v>30</v>
      </c>
      <c r="M33" s="201"/>
      <c r="N33" s="74"/>
      <c r="O33" s="74"/>
      <c r="P33" s="74"/>
      <c r="Q33" s="100"/>
      <c r="R33" s="202" t="s">
        <v>56</v>
      </c>
      <c r="S33" s="202"/>
      <c r="T33" s="202" t="s">
        <v>57</v>
      </c>
      <c r="U33" s="202"/>
      <c r="V33" s="202"/>
      <c r="W33" s="202"/>
      <c r="X33" s="100"/>
      <c r="Y33" s="203" t="s">
        <v>60</v>
      </c>
      <c r="Z33" s="203"/>
      <c r="AA33" s="203"/>
      <c r="AB33" s="203"/>
      <c r="AC33" s="68"/>
      <c r="AD33" s="68"/>
      <c r="AE33" s="98" t="s">
        <v>69</v>
      </c>
      <c r="AF33" s="98"/>
      <c r="AG33" s="100"/>
      <c r="AH33" s="100"/>
      <c r="AI33" s="160" t="s">
        <v>8</v>
      </c>
      <c r="AJ33" s="162"/>
      <c r="AK33" s="160" t="s">
        <v>9</v>
      </c>
      <c r="AL33" s="161"/>
      <c r="AM33" s="161"/>
      <c r="AN33" s="162"/>
      <c r="AO33" s="107"/>
      <c r="AP33" s="107"/>
      <c r="AQ33" s="107"/>
      <c r="AR33" s="107"/>
      <c r="AS33" s="158"/>
      <c r="AT33" s="158"/>
      <c r="AU33" s="107"/>
      <c r="AV33" s="107"/>
      <c r="AW33" s="107"/>
      <c r="AX33" s="72"/>
      <c r="AY33" s="72"/>
      <c r="AZ33" s="72"/>
      <c r="BA33" s="72"/>
      <c r="BB33" s="72"/>
      <c r="BC33" s="72"/>
      <c r="BD33" s="72"/>
    </row>
    <row r="34" spans="1:56" ht="20.25" customHeight="1" x14ac:dyDescent="0.4">
      <c r="A34" s="72"/>
      <c r="B34" s="72"/>
      <c r="C34" s="195"/>
      <c r="D34" s="195"/>
      <c r="E34" s="195"/>
      <c r="F34" s="204">
        <f>IF(AB2=1,10,IF(AB2=2,11,IF(AB2=3,12,AB2-3)))</f>
        <v>1</v>
      </c>
      <c r="G34" s="204"/>
      <c r="H34" s="204">
        <f>IF(AB2=1,11,IF(AB2=2,12,AB2-2))</f>
        <v>2</v>
      </c>
      <c r="I34" s="204"/>
      <c r="J34" s="204">
        <f>IF(AB2=1,12,AB2-1)</f>
        <v>3</v>
      </c>
      <c r="K34" s="204"/>
      <c r="L34" s="205" t="s">
        <v>29</v>
      </c>
      <c r="M34" s="205"/>
      <c r="N34" s="74"/>
      <c r="O34" s="74"/>
      <c r="P34" s="74"/>
      <c r="Q34" s="100"/>
      <c r="R34" s="159"/>
      <c r="S34" s="159"/>
      <c r="T34" s="159" t="s">
        <v>58</v>
      </c>
      <c r="U34" s="159"/>
      <c r="V34" s="159" t="s">
        <v>59</v>
      </c>
      <c r="W34" s="159"/>
      <c r="X34" s="100"/>
      <c r="Y34" s="159" t="s">
        <v>58</v>
      </c>
      <c r="Z34" s="159"/>
      <c r="AA34" s="159" t="s">
        <v>59</v>
      </c>
      <c r="AB34" s="159"/>
      <c r="AC34" s="68"/>
      <c r="AD34" s="68"/>
      <c r="AE34" s="98" t="s">
        <v>65</v>
      </c>
      <c r="AF34" s="98"/>
      <c r="AG34" s="100"/>
      <c r="AH34" s="100"/>
      <c r="AI34" s="160" t="s">
        <v>4</v>
      </c>
      <c r="AJ34" s="162"/>
      <c r="AK34" s="160" t="s">
        <v>73</v>
      </c>
      <c r="AL34" s="161"/>
      <c r="AM34" s="161"/>
      <c r="AN34" s="162"/>
      <c r="AO34" s="109"/>
      <c r="AP34" s="109"/>
      <c r="AQ34" s="107"/>
      <c r="AR34" s="110"/>
      <c r="AS34" s="206"/>
      <c r="AT34" s="206"/>
      <c r="AU34" s="107"/>
      <c r="AV34" s="107"/>
      <c r="AW34" s="107"/>
      <c r="AX34" s="72"/>
      <c r="AY34" s="72"/>
      <c r="AZ34" s="72"/>
      <c r="BA34" s="72"/>
      <c r="BB34" s="72"/>
      <c r="BC34" s="72"/>
      <c r="BD34" s="72"/>
    </row>
    <row r="35" spans="1:56" ht="20.25" customHeight="1" x14ac:dyDescent="0.4">
      <c r="A35" s="72"/>
      <c r="B35" s="72"/>
      <c r="C35" s="195" t="s">
        <v>123</v>
      </c>
      <c r="D35" s="195"/>
      <c r="E35" s="195"/>
      <c r="F35" s="199">
        <v>30</v>
      </c>
      <c r="G35" s="199"/>
      <c r="H35" s="199">
        <v>31</v>
      </c>
      <c r="I35" s="199"/>
      <c r="J35" s="199">
        <v>31</v>
      </c>
      <c r="K35" s="199"/>
      <c r="L35" s="196">
        <f>SUM(F35:K35)</f>
        <v>92</v>
      </c>
      <c r="M35" s="196"/>
      <c r="N35" s="74"/>
      <c r="O35" s="74"/>
      <c r="P35" s="74"/>
      <c r="Q35" s="100"/>
      <c r="R35" s="160" t="s">
        <v>4</v>
      </c>
      <c r="S35" s="162"/>
      <c r="T35" s="187">
        <f>SUMIFS($AU$13:$AV$30,$C$13:$D$30,"訪問介護員",$E$13:$F$30,"A")+SUMIFS($AU$13:$AV$30,$C$13:$D$30,"サービス提供責任者",$E$13:$F$30,"A")</f>
        <v>320</v>
      </c>
      <c r="U35" s="188"/>
      <c r="V35" s="189">
        <f>SUMIFS($AW$13:$AX$30,$C$13:$D$30,"訪問介護員",$E$13:$F$30,"A")+SUMIFS($AW$13:$AX$30,$C$13:$D$30,"サービス提供責任者",$E$13:$F$30,"A")</f>
        <v>80</v>
      </c>
      <c r="W35" s="190"/>
      <c r="X35" s="118"/>
      <c r="Y35" s="191">
        <v>0</v>
      </c>
      <c r="Z35" s="192"/>
      <c r="AA35" s="191">
        <v>0</v>
      </c>
      <c r="AB35" s="192"/>
      <c r="AC35" s="117"/>
      <c r="AD35" s="117"/>
      <c r="AE35" s="191">
        <v>2</v>
      </c>
      <c r="AF35" s="192"/>
      <c r="AG35" s="100"/>
      <c r="AH35" s="100"/>
      <c r="AI35" s="160" t="s">
        <v>5</v>
      </c>
      <c r="AJ35" s="162"/>
      <c r="AK35" s="160" t="s">
        <v>74</v>
      </c>
      <c r="AL35" s="161"/>
      <c r="AM35" s="161"/>
      <c r="AN35" s="162"/>
      <c r="AO35" s="110"/>
      <c r="AP35" s="107"/>
      <c r="AQ35" s="200"/>
      <c r="AR35" s="200"/>
      <c r="AS35" s="200"/>
      <c r="AT35" s="200"/>
      <c r="AU35" s="107"/>
      <c r="AV35" s="107"/>
      <c r="AW35" s="107"/>
      <c r="AX35" s="72"/>
      <c r="AY35" s="72"/>
      <c r="AZ35" s="72"/>
      <c r="BA35" s="72"/>
      <c r="BB35" s="72"/>
      <c r="BC35" s="72"/>
      <c r="BD35" s="72"/>
    </row>
    <row r="36" spans="1:56" ht="20.25" customHeight="1" x14ac:dyDescent="0.4">
      <c r="A36" s="72"/>
      <c r="B36" s="72"/>
      <c r="C36" s="195" t="s">
        <v>124</v>
      </c>
      <c r="D36" s="195"/>
      <c r="E36" s="195"/>
      <c r="F36" s="199">
        <v>15</v>
      </c>
      <c r="G36" s="199"/>
      <c r="H36" s="199">
        <v>16</v>
      </c>
      <c r="I36" s="199"/>
      <c r="J36" s="199">
        <v>15</v>
      </c>
      <c r="K36" s="199"/>
      <c r="L36" s="196">
        <f>SUM(F36:K36)</f>
        <v>46</v>
      </c>
      <c r="M36" s="196"/>
      <c r="N36" s="74"/>
      <c r="O36" s="74"/>
      <c r="P36" s="74"/>
      <c r="Q36" s="100"/>
      <c r="R36" s="160" t="s">
        <v>5</v>
      </c>
      <c r="S36" s="162"/>
      <c r="T36" s="187">
        <f>SUMIFS($AU$13:$AV$30,$C$13:$D$30,"訪問介護員",$E$13:$F$30,"B")+SUMIFS($AU$13:$AV$30,$C$13:$D$30,"サービス提供責任者",$E$13:$F$30,"B")</f>
        <v>0</v>
      </c>
      <c r="U36" s="188"/>
      <c r="V36" s="189">
        <f>SUMIFS($AW$13:$AX$30,$C$13:$D$30,"訪問介護員",$E$13:$F$30,"B")+SUMIFS($AW$13:$AX$30,$C$13:$D$30,"サービス提供責任者",$E$13:$F$30,"B")</f>
        <v>0</v>
      </c>
      <c r="W36" s="190"/>
      <c r="X36" s="118"/>
      <c r="Y36" s="191">
        <v>0</v>
      </c>
      <c r="Z36" s="192"/>
      <c r="AA36" s="191">
        <v>0</v>
      </c>
      <c r="AB36" s="192"/>
      <c r="AC36" s="117"/>
      <c r="AD36" s="117"/>
      <c r="AE36" s="191">
        <v>0</v>
      </c>
      <c r="AF36" s="192"/>
      <c r="AG36" s="100"/>
      <c r="AH36" s="100"/>
      <c r="AI36" s="160" t="s">
        <v>6</v>
      </c>
      <c r="AJ36" s="162"/>
      <c r="AK36" s="160" t="s">
        <v>75</v>
      </c>
      <c r="AL36" s="161"/>
      <c r="AM36" s="161"/>
      <c r="AN36" s="162"/>
      <c r="AO36" s="110"/>
      <c r="AP36" s="107"/>
      <c r="AQ36" s="181"/>
      <c r="AR36" s="181"/>
      <c r="AS36" s="181"/>
      <c r="AT36" s="181"/>
      <c r="AU36" s="107"/>
      <c r="AV36" s="107"/>
      <c r="AW36" s="107"/>
      <c r="AX36" s="72"/>
      <c r="AY36" s="72"/>
      <c r="AZ36" s="72"/>
      <c r="BA36" s="72"/>
      <c r="BB36" s="72"/>
      <c r="BC36" s="72"/>
      <c r="BD36" s="72"/>
    </row>
    <row r="37" spans="1:56" ht="20.25" customHeight="1" x14ac:dyDescent="0.4">
      <c r="A37" s="72"/>
      <c r="B37" s="72"/>
      <c r="C37" s="195" t="s">
        <v>28</v>
      </c>
      <c r="D37" s="195"/>
      <c r="E37" s="195"/>
      <c r="F37" s="199">
        <v>0.3</v>
      </c>
      <c r="G37" s="199"/>
      <c r="H37" s="199">
        <v>0.4</v>
      </c>
      <c r="I37" s="199"/>
      <c r="J37" s="199">
        <v>0.3</v>
      </c>
      <c r="K37" s="199"/>
      <c r="L37" s="196">
        <f>SUM(F37:K37)</f>
        <v>1</v>
      </c>
      <c r="M37" s="196"/>
      <c r="N37" s="74"/>
      <c r="O37" s="80"/>
      <c r="P37" s="74"/>
      <c r="Q37" s="100"/>
      <c r="R37" s="160" t="s">
        <v>6</v>
      </c>
      <c r="S37" s="162"/>
      <c r="T37" s="187">
        <f>SUMIFS($AU$13:$AV$30,$C$13:$D$30,"訪問介護員",$E$13:$F$30,"C")+SUMIFS($AU$13:$AV$30,$C$13:$D$30,"サービス提供責任者",$E$13:$F$30,"C")</f>
        <v>432</v>
      </c>
      <c r="U37" s="188"/>
      <c r="V37" s="189">
        <f>SUMIFS($AW$13:$AX$30,$C$13:$D$30,"訪問介護員",$E$13:$F$30,"C")+SUMIFS($AW$13:$AX$30,$C$13:$D$30,"サービス提供責任者",$E$13:$F$30,"C")</f>
        <v>108</v>
      </c>
      <c r="W37" s="190"/>
      <c r="X37" s="118"/>
      <c r="Y37" s="191">
        <v>432</v>
      </c>
      <c r="Z37" s="192"/>
      <c r="AA37" s="193">
        <v>108</v>
      </c>
      <c r="AB37" s="194"/>
      <c r="AC37" s="117"/>
      <c r="AD37" s="117"/>
      <c r="AE37" s="187" t="s">
        <v>38</v>
      </c>
      <c r="AF37" s="188"/>
      <c r="AG37" s="100"/>
      <c r="AH37" s="100"/>
      <c r="AI37" s="160" t="s">
        <v>7</v>
      </c>
      <c r="AJ37" s="162"/>
      <c r="AK37" s="160" t="s">
        <v>103</v>
      </c>
      <c r="AL37" s="161"/>
      <c r="AM37" s="161"/>
      <c r="AN37" s="162"/>
      <c r="AO37" s="111"/>
      <c r="AP37" s="107"/>
      <c r="AQ37" s="182"/>
      <c r="AR37" s="182"/>
      <c r="AS37" s="185"/>
      <c r="AT37" s="185"/>
      <c r="AU37" s="107"/>
      <c r="AV37" s="107"/>
      <c r="AW37" s="107"/>
      <c r="AX37" s="72"/>
      <c r="AY37" s="72"/>
      <c r="AZ37" s="72"/>
      <c r="BA37" s="72"/>
      <c r="BB37" s="72"/>
      <c r="BC37" s="72"/>
      <c r="BD37" s="72"/>
    </row>
    <row r="38" spans="1:56" ht="20.25" customHeight="1" x14ac:dyDescent="0.4">
      <c r="A38" s="72"/>
      <c r="B38" s="72"/>
      <c r="C38" s="195" t="s">
        <v>29</v>
      </c>
      <c r="D38" s="195"/>
      <c r="E38" s="195"/>
      <c r="F38" s="196">
        <f>SUM(F35:G37)</f>
        <v>45.3</v>
      </c>
      <c r="G38" s="196"/>
      <c r="H38" s="196">
        <f>SUM(H35:I37)</f>
        <v>47.4</v>
      </c>
      <c r="I38" s="196"/>
      <c r="J38" s="196">
        <f>SUM(J35:K37)</f>
        <v>46.3</v>
      </c>
      <c r="K38" s="196"/>
      <c r="L38" s="196">
        <f>SUM(L35:M37)</f>
        <v>139</v>
      </c>
      <c r="M38" s="196"/>
      <c r="N38" s="197"/>
      <c r="O38" s="198"/>
      <c r="P38" s="74"/>
      <c r="Q38" s="100"/>
      <c r="R38" s="160" t="s">
        <v>7</v>
      </c>
      <c r="S38" s="162"/>
      <c r="T38" s="187">
        <f>SUMIFS($AU$13:$AV$30,$C$13:$D$30,"訪問介護員",$E$13:$F$30,"D")+SUMIFS($AU$13:$AV$30,$C$13:$D$30,"サービス提供責任者",$E$13:$F$30,"D")</f>
        <v>0</v>
      </c>
      <c r="U38" s="188"/>
      <c r="V38" s="189">
        <f>SUMIFS($AW$13:$AX$30,$C$13:$D$30,"訪問介護員",$E$13:$F$30,"D")+SUMIFS($AW$13:$AX$30,$C$13:$D$30,"サービス提供責任者",$E$13:$F$30,"D")</f>
        <v>0</v>
      </c>
      <c r="W38" s="190"/>
      <c r="X38" s="118"/>
      <c r="Y38" s="191">
        <v>0</v>
      </c>
      <c r="Z38" s="192"/>
      <c r="AA38" s="193">
        <v>0</v>
      </c>
      <c r="AB38" s="194"/>
      <c r="AC38" s="117"/>
      <c r="AD38" s="117"/>
      <c r="AE38" s="187" t="s">
        <v>38</v>
      </c>
      <c r="AF38" s="188"/>
      <c r="AG38" s="100"/>
      <c r="AH38" s="100"/>
      <c r="AI38" s="100"/>
      <c r="AJ38" s="181"/>
      <c r="AK38" s="181"/>
      <c r="AL38" s="182"/>
      <c r="AM38" s="182"/>
      <c r="AN38" s="185"/>
      <c r="AO38" s="185"/>
      <c r="AP38" s="107"/>
      <c r="AQ38" s="182"/>
      <c r="AR38" s="182"/>
      <c r="AS38" s="185"/>
      <c r="AT38" s="185"/>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0" t="s">
        <v>29</v>
      </c>
      <c r="S39" s="162"/>
      <c r="T39" s="187">
        <f>SUM(T35:U38)</f>
        <v>752</v>
      </c>
      <c r="U39" s="188"/>
      <c r="V39" s="189">
        <f>SUM(V35:W38)</f>
        <v>188</v>
      </c>
      <c r="W39" s="190"/>
      <c r="X39" s="118"/>
      <c r="Y39" s="187">
        <f>SUM(Y35:Z38)</f>
        <v>432</v>
      </c>
      <c r="Z39" s="188"/>
      <c r="AA39" s="187">
        <f>SUM(AA35:AB38)</f>
        <v>108</v>
      </c>
      <c r="AB39" s="188"/>
      <c r="AC39" s="117"/>
      <c r="AD39" s="117"/>
      <c r="AE39" s="187">
        <f>SUM(AE35:AF36)</f>
        <v>2</v>
      </c>
      <c r="AF39" s="188"/>
      <c r="AG39" s="100"/>
      <c r="AH39" s="100"/>
      <c r="AI39" s="100"/>
      <c r="AJ39" s="181"/>
      <c r="AK39" s="181"/>
      <c r="AL39" s="182"/>
      <c r="AM39" s="182"/>
      <c r="AN39" s="184"/>
      <c r="AO39" s="184"/>
      <c r="AP39" s="107"/>
      <c r="AQ39" s="182"/>
      <c r="AR39" s="182"/>
      <c r="AS39" s="185"/>
      <c r="AT39" s="185"/>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6">
        <f>L38/3</f>
        <v>46.333333333333336</v>
      </c>
      <c r="M40" s="186"/>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136</v>
      </c>
      <c r="Y41" s="169" t="s">
        <v>137</v>
      </c>
      <c r="Z41" s="17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134</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59" t="s">
        <v>63</v>
      </c>
      <c r="AC43" s="159"/>
      <c r="AD43" s="159"/>
      <c r="AE43" s="1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1">
        <f>L40</f>
        <v>46.333333333333336</v>
      </c>
      <c r="D44" s="172"/>
      <c r="E44" s="106" t="s">
        <v>32</v>
      </c>
      <c r="F44" s="173">
        <v>40</v>
      </c>
      <c r="G44" s="174"/>
      <c r="H44" s="106" t="s">
        <v>33</v>
      </c>
      <c r="I44" s="171">
        <f>C44/F44</f>
        <v>1.1583333333333334</v>
      </c>
      <c r="J44" s="172"/>
      <c r="K44" s="106" t="s">
        <v>34</v>
      </c>
      <c r="L44" s="175">
        <f>IF(C44&lt;40,1,ROUNDUP(I44,1))</f>
        <v>1.2000000000000002</v>
      </c>
      <c r="M44" s="176"/>
      <c r="N44" s="177"/>
      <c r="O44" s="100"/>
      <c r="P44" s="74"/>
      <c r="Q44" s="100"/>
      <c r="R44" s="178">
        <f>IF($Y$41="週",AA39,Y39)</f>
        <v>108</v>
      </c>
      <c r="S44" s="179"/>
      <c r="T44" s="179"/>
      <c r="U44" s="180"/>
      <c r="V44" s="106" t="s">
        <v>32</v>
      </c>
      <c r="W44" s="160">
        <f>IF($Y$41="週",$AV$5,$AZ$5)</f>
        <v>40</v>
      </c>
      <c r="X44" s="161"/>
      <c r="Y44" s="161"/>
      <c r="Z44" s="162"/>
      <c r="AA44" s="106" t="s">
        <v>33</v>
      </c>
      <c r="AB44" s="163">
        <f>ROUNDDOWN(R44/W44,1)</f>
        <v>2.7</v>
      </c>
      <c r="AC44" s="164"/>
      <c r="AD44" s="164"/>
      <c r="AE44" s="165"/>
      <c r="AF44" s="100"/>
      <c r="AG44" s="100"/>
      <c r="AH44" s="100"/>
      <c r="AI44" s="100"/>
      <c r="AJ44" s="183"/>
      <c r="AK44" s="183"/>
      <c r="AL44" s="183"/>
      <c r="AM44" s="183"/>
      <c r="AN44" s="110"/>
      <c r="AO44" s="181"/>
      <c r="AP44" s="181"/>
      <c r="AQ44" s="181"/>
      <c r="AR44" s="181"/>
      <c r="AS44" s="110"/>
      <c r="AT44" s="158"/>
      <c r="AU44" s="158"/>
      <c r="AV44" s="158"/>
      <c r="AW44" s="158"/>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106</v>
      </c>
      <c r="M45" s="100"/>
      <c r="N45" s="100"/>
      <c r="O45" s="100"/>
      <c r="P45" s="74"/>
      <c r="Q45" s="100"/>
      <c r="R45" s="100"/>
      <c r="S45" s="100"/>
      <c r="T45" s="100"/>
      <c r="U45" s="100"/>
      <c r="V45" s="100"/>
      <c r="W45" s="100"/>
      <c r="X45" s="100"/>
      <c r="Y45" s="100"/>
      <c r="Z45" s="100"/>
      <c r="AA45" s="102"/>
      <c r="AB45" s="100" t="s">
        <v>105</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145</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146</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59" t="s">
        <v>29</v>
      </c>
      <c r="AC48" s="159"/>
      <c r="AD48" s="159"/>
      <c r="AE48" s="1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0">
        <f>AE39</f>
        <v>2</v>
      </c>
      <c r="S49" s="161"/>
      <c r="T49" s="161"/>
      <c r="U49" s="162"/>
      <c r="V49" s="106" t="s">
        <v>122</v>
      </c>
      <c r="W49" s="163">
        <f>AB44</f>
        <v>2.7</v>
      </c>
      <c r="X49" s="164"/>
      <c r="Y49" s="164"/>
      <c r="Z49" s="165"/>
      <c r="AA49" s="106" t="s">
        <v>33</v>
      </c>
      <c r="AB49" s="166">
        <f>ROUNDDOWN(R49+W49,1)</f>
        <v>4.7</v>
      </c>
      <c r="AC49" s="167"/>
      <c r="AD49" s="167"/>
      <c r="AE49" s="16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9" priority="4">
      <formula>INDIRECT(ADDRESS(ROW(),COLUMN()))=TRUNC(INDIRECT(ADDRESS(ROW(),COLUMN())))</formula>
    </cfRule>
  </conditionalFormatting>
  <conditionalFormatting sqref="F35:M38">
    <cfRule type="expression" dxfId="8" priority="3">
      <formula>INDIRECT(ADDRESS(ROW(),COLUMN()))=TRUNC(INDIRECT(ADDRESS(ROW(),COLUMN())))</formula>
    </cfRule>
  </conditionalFormatting>
  <conditionalFormatting sqref="T35:AF39">
    <cfRule type="expression" dxfId="7" priority="2">
      <formula>INDIRECT(ADDRESS(ROW(),COLUMN()))=TRUNC(INDIRECT(ADDRESS(ROW(),COLUMN())))</formula>
    </cfRule>
  </conditionalFormatting>
  <conditionalFormatting sqref="R44:U44">
    <cfRule type="expression" dxfId="6"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tabSelected="1" view="pageBreakPreview" topLeftCell="W1" zoomScale="75" zoomScaleNormal="55" zoomScaleSheetLayoutView="75" workbookViewId="0">
      <selection activeCell="AR6" sqref="AR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176</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4" t="s">
        <v>182</v>
      </c>
      <c r="AN1" s="294"/>
      <c r="AO1" s="294"/>
      <c r="AP1" s="294"/>
      <c r="AQ1" s="294"/>
      <c r="AR1" s="294"/>
      <c r="AS1" s="294"/>
      <c r="AT1" s="294"/>
      <c r="AU1" s="294"/>
      <c r="AV1" s="294"/>
      <c r="AW1" s="294"/>
      <c r="AX1" s="294"/>
      <c r="AY1" s="294"/>
      <c r="AZ1" s="294"/>
      <c r="BA1" s="294"/>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5">
        <v>3</v>
      </c>
      <c r="V2" s="295"/>
      <c r="W2" s="40" t="s">
        <v>17</v>
      </c>
      <c r="X2" s="296">
        <f>IF(U2=0,"",YEAR(DATE(2018+U2,1,1)))</f>
        <v>2021</v>
      </c>
      <c r="Y2" s="296"/>
      <c r="Z2" s="42" t="s">
        <v>21</v>
      </c>
      <c r="AA2" s="42" t="s">
        <v>22</v>
      </c>
      <c r="AB2" s="295">
        <v>4</v>
      </c>
      <c r="AC2" s="295"/>
      <c r="AD2" s="42" t="s">
        <v>23</v>
      </c>
      <c r="AE2" s="42"/>
      <c r="AF2" s="42"/>
      <c r="AG2" s="42"/>
      <c r="AH2" s="42"/>
      <c r="AI2" s="42"/>
      <c r="AJ2" s="41"/>
      <c r="AK2" s="40" t="s">
        <v>18</v>
      </c>
      <c r="AL2" s="40" t="s">
        <v>17</v>
      </c>
      <c r="AM2" s="295"/>
      <c r="AN2" s="295"/>
      <c r="AO2" s="295"/>
      <c r="AP2" s="295"/>
      <c r="AQ2" s="295"/>
      <c r="AR2" s="295"/>
      <c r="AS2" s="295"/>
      <c r="AT2" s="295"/>
      <c r="AU2" s="295"/>
      <c r="AV2" s="295"/>
      <c r="AW2" s="295"/>
      <c r="AX2" s="295"/>
      <c r="AY2" s="295"/>
      <c r="AZ2" s="295"/>
      <c r="BA2" s="295"/>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297" t="s">
        <v>155</v>
      </c>
      <c r="BA3" s="297"/>
      <c r="BB3" s="297"/>
      <c r="BC3" s="297"/>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147</v>
      </c>
      <c r="AZ4" s="297" t="s">
        <v>148</v>
      </c>
      <c r="BA4" s="297"/>
      <c r="BB4" s="297"/>
      <c r="BC4" s="297"/>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88">
        <v>40</v>
      </c>
      <c r="AW5" s="289"/>
      <c r="AX5" s="62" t="s">
        <v>24</v>
      </c>
      <c r="AY5" s="61"/>
      <c r="AZ5" s="288">
        <v>160</v>
      </c>
      <c r="BA5" s="289"/>
      <c r="BB5" s="62" t="s">
        <v>128</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2">
        <f>DAY(EOMONTH(DATE(X2,AB2,1),0))</f>
        <v>30</v>
      </c>
      <c r="BA6" s="293"/>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1" t="s">
        <v>27</v>
      </c>
      <c r="C8" s="274" t="s">
        <v>87</v>
      </c>
      <c r="D8" s="275"/>
      <c r="E8" s="280" t="s">
        <v>88</v>
      </c>
      <c r="F8" s="275"/>
      <c r="G8" s="280" t="s">
        <v>89</v>
      </c>
      <c r="H8" s="274"/>
      <c r="I8" s="274"/>
      <c r="J8" s="274"/>
      <c r="K8" s="275"/>
      <c r="L8" s="280" t="s">
        <v>90</v>
      </c>
      <c r="M8" s="274"/>
      <c r="N8" s="274"/>
      <c r="O8" s="283"/>
      <c r="P8" s="286" t="s">
        <v>166</v>
      </c>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58" t="str">
        <f>IF(AZ3="４週","(9)1～4週目の勤務時間数合計","(9)1か月の勤務時間数合計")</f>
        <v>(9)1～4週目の勤務時間数合計</v>
      </c>
      <c r="AV8" s="259"/>
      <c r="AW8" s="258" t="s">
        <v>91</v>
      </c>
      <c r="AX8" s="259"/>
      <c r="AY8" s="266" t="s">
        <v>164</v>
      </c>
      <c r="AZ8" s="266"/>
      <c r="BA8" s="266"/>
      <c r="BB8" s="266"/>
      <c r="BC8" s="266"/>
      <c r="BD8" s="266"/>
    </row>
    <row r="9" spans="1:57" ht="20.25" customHeight="1" thickBot="1" x14ac:dyDescent="0.45">
      <c r="A9" s="72"/>
      <c r="B9" s="272"/>
      <c r="C9" s="276"/>
      <c r="D9" s="277"/>
      <c r="E9" s="281"/>
      <c r="F9" s="277"/>
      <c r="G9" s="281"/>
      <c r="H9" s="276"/>
      <c r="I9" s="276"/>
      <c r="J9" s="276"/>
      <c r="K9" s="277"/>
      <c r="L9" s="281"/>
      <c r="M9" s="276"/>
      <c r="N9" s="276"/>
      <c r="O9" s="284"/>
      <c r="P9" s="268" t="s">
        <v>11</v>
      </c>
      <c r="Q9" s="269"/>
      <c r="R9" s="269"/>
      <c r="S9" s="269"/>
      <c r="T9" s="269"/>
      <c r="U9" s="269"/>
      <c r="V9" s="270"/>
      <c r="W9" s="268" t="s">
        <v>12</v>
      </c>
      <c r="X9" s="269"/>
      <c r="Y9" s="269"/>
      <c r="Z9" s="269"/>
      <c r="AA9" s="269"/>
      <c r="AB9" s="269"/>
      <c r="AC9" s="270"/>
      <c r="AD9" s="268" t="s">
        <v>13</v>
      </c>
      <c r="AE9" s="269"/>
      <c r="AF9" s="269"/>
      <c r="AG9" s="269"/>
      <c r="AH9" s="269"/>
      <c r="AI9" s="269"/>
      <c r="AJ9" s="270"/>
      <c r="AK9" s="268" t="s">
        <v>14</v>
      </c>
      <c r="AL9" s="269"/>
      <c r="AM9" s="269"/>
      <c r="AN9" s="269"/>
      <c r="AO9" s="269"/>
      <c r="AP9" s="269"/>
      <c r="AQ9" s="270"/>
      <c r="AR9" s="268" t="s">
        <v>15</v>
      </c>
      <c r="AS9" s="269"/>
      <c r="AT9" s="270"/>
      <c r="AU9" s="260"/>
      <c r="AV9" s="261"/>
      <c r="AW9" s="260"/>
      <c r="AX9" s="261"/>
      <c r="AY9" s="266"/>
      <c r="AZ9" s="266"/>
      <c r="BA9" s="266"/>
      <c r="BB9" s="266"/>
      <c r="BC9" s="266"/>
      <c r="BD9" s="266"/>
    </row>
    <row r="10" spans="1:57" ht="20.25" customHeight="1" thickBot="1" x14ac:dyDescent="0.45">
      <c r="A10" s="72"/>
      <c r="B10" s="272"/>
      <c r="C10" s="276"/>
      <c r="D10" s="277"/>
      <c r="E10" s="281"/>
      <c r="F10" s="277"/>
      <c r="G10" s="281"/>
      <c r="H10" s="276"/>
      <c r="I10" s="276"/>
      <c r="J10" s="276"/>
      <c r="K10" s="277"/>
      <c r="L10" s="281"/>
      <c r="M10" s="276"/>
      <c r="N10" s="276"/>
      <c r="O10" s="28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0"/>
      <c r="AV10" s="261"/>
      <c r="AW10" s="260"/>
      <c r="AX10" s="261"/>
      <c r="AY10" s="266"/>
      <c r="AZ10" s="266"/>
      <c r="BA10" s="266"/>
      <c r="BB10" s="266"/>
      <c r="BC10" s="266"/>
      <c r="BD10" s="266"/>
    </row>
    <row r="11" spans="1:57" ht="20.25" hidden="1" customHeight="1" thickBot="1" x14ac:dyDescent="0.45">
      <c r="A11" s="72"/>
      <c r="B11" s="272"/>
      <c r="C11" s="276"/>
      <c r="D11" s="277"/>
      <c r="E11" s="281"/>
      <c r="F11" s="277"/>
      <c r="G11" s="281"/>
      <c r="H11" s="276"/>
      <c r="I11" s="276"/>
      <c r="J11" s="276"/>
      <c r="K11" s="277"/>
      <c r="L11" s="281"/>
      <c r="M11" s="276"/>
      <c r="N11" s="276"/>
      <c r="O11" s="284"/>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262"/>
      <c r="AV11" s="263"/>
      <c r="AW11" s="262"/>
      <c r="AX11" s="263"/>
      <c r="AY11" s="267"/>
      <c r="AZ11" s="267"/>
      <c r="BA11" s="267"/>
      <c r="BB11" s="267"/>
      <c r="BC11" s="267"/>
      <c r="BD11" s="267"/>
    </row>
    <row r="12" spans="1:57" ht="20.25" customHeight="1" thickBot="1" x14ac:dyDescent="0.45">
      <c r="A12" s="72"/>
      <c r="B12" s="273"/>
      <c r="C12" s="278"/>
      <c r="D12" s="279"/>
      <c r="E12" s="282"/>
      <c r="F12" s="279"/>
      <c r="G12" s="282"/>
      <c r="H12" s="278"/>
      <c r="I12" s="278"/>
      <c r="J12" s="278"/>
      <c r="K12" s="279"/>
      <c r="L12" s="282"/>
      <c r="M12" s="278"/>
      <c r="N12" s="278"/>
      <c r="O12" s="285"/>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4"/>
      <c r="AV12" s="265"/>
      <c r="AW12" s="264"/>
      <c r="AX12" s="265"/>
      <c r="AY12" s="267"/>
      <c r="AZ12" s="267"/>
      <c r="BA12" s="267"/>
      <c r="BB12" s="267"/>
      <c r="BC12" s="267"/>
      <c r="BD12" s="267"/>
    </row>
    <row r="13" spans="1:57" ht="39.950000000000003" customHeight="1" x14ac:dyDescent="0.4">
      <c r="A13" s="72"/>
      <c r="B13" s="87">
        <v>1</v>
      </c>
      <c r="C13" s="244"/>
      <c r="D13" s="245"/>
      <c r="E13" s="246"/>
      <c r="F13" s="247"/>
      <c r="G13" s="248"/>
      <c r="H13" s="249"/>
      <c r="I13" s="249"/>
      <c r="J13" s="249"/>
      <c r="K13" s="250"/>
      <c r="L13" s="251"/>
      <c r="M13" s="252"/>
      <c r="N13" s="252"/>
      <c r="O13" s="253"/>
      <c r="P13" s="145"/>
      <c r="Q13" s="146"/>
      <c r="R13" s="146"/>
      <c r="S13" s="146"/>
      <c r="T13" s="146"/>
      <c r="U13" s="146"/>
      <c r="V13" s="147"/>
      <c r="W13" s="145"/>
      <c r="X13" s="146"/>
      <c r="Y13" s="146"/>
      <c r="Z13" s="146"/>
      <c r="AA13" s="146"/>
      <c r="AB13" s="146"/>
      <c r="AC13" s="147"/>
      <c r="AD13" s="145"/>
      <c r="AE13" s="146"/>
      <c r="AF13" s="146"/>
      <c r="AG13" s="146"/>
      <c r="AH13" s="146"/>
      <c r="AI13" s="146"/>
      <c r="AJ13" s="147"/>
      <c r="AK13" s="145"/>
      <c r="AL13" s="146"/>
      <c r="AM13" s="146"/>
      <c r="AN13" s="146"/>
      <c r="AO13" s="146"/>
      <c r="AP13" s="146"/>
      <c r="AQ13" s="147"/>
      <c r="AR13" s="145"/>
      <c r="AS13" s="146"/>
      <c r="AT13" s="147"/>
      <c r="AU13" s="254">
        <f>IF($AZ$3="４週",SUM(P13:AQ13),IF($AZ$3="暦月",SUM(P13:AT13),""))</f>
        <v>0</v>
      </c>
      <c r="AV13" s="255"/>
      <c r="AW13" s="256">
        <f t="shared" ref="AW13:AW30" si="22">IF($AZ$3="４週",AU13/4,IF($AZ$3="暦月",AU13/($AZ$6/7),""))</f>
        <v>0</v>
      </c>
      <c r="AX13" s="257"/>
      <c r="AY13" s="241"/>
      <c r="AZ13" s="242"/>
      <c r="BA13" s="242"/>
      <c r="BB13" s="242"/>
      <c r="BC13" s="242"/>
      <c r="BD13" s="243"/>
    </row>
    <row r="14" spans="1:57" ht="39.950000000000003" customHeight="1" x14ac:dyDescent="0.4">
      <c r="A14" s="72"/>
      <c r="B14" s="88">
        <f t="shared" ref="B14:B30" si="23">B13+1</f>
        <v>2</v>
      </c>
      <c r="C14" s="227"/>
      <c r="D14" s="228"/>
      <c r="E14" s="229"/>
      <c r="F14" s="230"/>
      <c r="G14" s="231"/>
      <c r="H14" s="232"/>
      <c r="I14" s="232"/>
      <c r="J14" s="232"/>
      <c r="K14" s="233"/>
      <c r="L14" s="234"/>
      <c r="M14" s="235"/>
      <c r="N14" s="235"/>
      <c r="O14" s="236"/>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237">
        <f>IF($AZ$3="４週",SUM(P14:AQ14),IF($AZ$3="暦月",SUM(P14:AT14),""))</f>
        <v>0</v>
      </c>
      <c r="AV14" s="238"/>
      <c r="AW14" s="239">
        <f t="shared" si="22"/>
        <v>0</v>
      </c>
      <c r="AX14" s="240"/>
      <c r="AY14" s="207"/>
      <c r="AZ14" s="208"/>
      <c r="BA14" s="208"/>
      <c r="BB14" s="208"/>
      <c r="BC14" s="208"/>
      <c r="BD14" s="209"/>
    </row>
    <row r="15" spans="1:57" ht="39.950000000000003" customHeight="1" x14ac:dyDescent="0.4">
      <c r="A15" s="72"/>
      <c r="B15" s="88">
        <f t="shared" si="23"/>
        <v>3</v>
      </c>
      <c r="C15" s="227"/>
      <c r="D15" s="228"/>
      <c r="E15" s="229"/>
      <c r="F15" s="230"/>
      <c r="G15" s="231"/>
      <c r="H15" s="232"/>
      <c r="I15" s="232"/>
      <c r="J15" s="232"/>
      <c r="K15" s="233"/>
      <c r="L15" s="234"/>
      <c r="M15" s="235"/>
      <c r="N15" s="235"/>
      <c r="O15" s="236"/>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237">
        <f>IF($AZ$3="４週",SUM(P15:AQ15),IF($AZ$3="暦月",SUM(P15:AT15),""))</f>
        <v>0</v>
      </c>
      <c r="AV15" s="238"/>
      <c r="AW15" s="239">
        <f t="shared" si="22"/>
        <v>0</v>
      </c>
      <c r="AX15" s="240"/>
      <c r="AY15" s="207"/>
      <c r="AZ15" s="208"/>
      <c r="BA15" s="208"/>
      <c r="BB15" s="208"/>
      <c r="BC15" s="208"/>
      <c r="BD15" s="209"/>
    </row>
    <row r="16" spans="1:57" ht="39.950000000000003" customHeight="1" x14ac:dyDescent="0.4">
      <c r="A16" s="72"/>
      <c r="B16" s="88">
        <f t="shared" si="23"/>
        <v>4</v>
      </c>
      <c r="C16" s="227"/>
      <c r="D16" s="228"/>
      <c r="E16" s="229"/>
      <c r="F16" s="230"/>
      <c r="G16" s="231"/>
      <c r="H16" s="232"/>
      <c r="I16" s="232"/>
      <c r="J16" s="232"/>
      <c r="K16" s="233"/>
      <c r="L16" s="234"/>
      <c r="M16" s="235"/>
      <c r="N16" s="235"/>
      <c r="O16" s="236"/>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237">
        <f>IF($AZ$3="４週",SUM(P16:AQ16),IF($AZ$3="暦月",SUM(P16:AT16),""))</f>
        <v>0</v>
      </c>
      <c r="AV16" s="238"/>
      <c r="AW16" s="239">
        <f t="shared" si="22"/>
        <v>0</v>
      </c>
      <c r="AX16" s="240"/>
      <c r="AY16" s="207"/>
      <c r="AZ16" s="208"/>
      <c r="BA16" s="208"/>
      <c r="BB16" s="208"/>
      <c r="BC16" s="208"/>
      <c r="BD16" s="209"/>
    </row>
    <row r="17" spans="1:56" ht="39.950000000000003" customHeight="1" x14ac:dyDescent="0.4">
      <c r="A17" s="72"/>
      <c r="B17" s="88">
        <f t="shared" si="23"/>
        <v>5</v>
      </c>
      <c r="C17" s="227"/>
      <c r="D17" s="228"/>
      <c r="E17" s="229"/>
      <c r="F17" s="230"/>
      <c r="G17" s="231"/>
      <c r="H17" s="232"/>
      <c r="I17" s="232"/>
      <c r="J17" s="232"/>
      <c r="K17" s="233"/>
      <c r="L17" s="234"/>
      <c r="M17" s="235"/>
      <c r="N17" s="235"/>
      <c r="O17" s="236"/>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237">
        <f t="shared" ref="AU17:AU30" si="24">IF($AZ$3="４週",SUM(P17:AQ17),IF($AZ$3="暦月",SUM(P17:AT17),""))</f>
        <v>0</v>
      </c>
      <c r="AV17" s="238"/>
      <c r="AW17" s="239">
        <f t="shared" si="22"/>
        <v>0</v>
      </c>
      <c r="AX17" s="240"/>
      <c r="AY17" s="207"/>
      <c r="AZ17" s="208"/>
      <c r="BA17" s="208"/>
      <c r="BB17" s="208"/>
      <c r="BC17" s="208"/>
      <c r="BD17" s="209"/>
    </row>
    <row r="18" spans="1:56" ht="39.950000000000003" customHeight="1" x14ac:dyDescent="0.4">
      <c r="A18" s="72"/>
      <c r="B18" s="88">
        <f t="shared" si="23"/>
        <v>6</v>
      </c>
      <c r="C18" s="227"/>
      <c r="D18" s="228"/>
      <c r="E18" s="229"/>
      <c r="F18" s="230"/>
      <c r="G18" s="231"/>
      <c r="H18" s="232"/>
      <c r="I18" s="232"/>
      <c r="J18" s="232"/>
      <c r="K18" s="233"/>
      <c r="L18" s="234"/>
      <c r="M18" s="235"/>
      <c r="N18" s="235"/>
      <c r="O18" s="236"/>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237">
        <f t="shared" si="24"/>
        <v>0</v>
      </c>
      <c r="AV18" s="238"/>
      <c r="AW18" s="239">
        <f t="shared" si="22"/>
        <v>0</v>
      </c>
      <c r="AX18" s="240"/>
      <c r="AY18" s="207"/>
      <c r="AZ18" s="208"/>
      <c r="BA18" s="208"/>
      <c r="BB18" s="208"/>
      <c r="BC18" s="208"/>
      <c r="BD18" s="209"/>
    </row>
    <row r="19" spans="1:56" ht="39.950000000000003" customHeight="1" x14ac:dyDescent="0.4">
      <c r="A19" s="72"/>
      <c r="B19" s="88">
        <f t="shared" si="23"/>
        <v>7</v>
      </c>
      <c r="C19" s="227"/>
      <c r="D19" s="228"/>
      <c r="E19" s="229"/>
      <c r="F19" s="230"/>
      <c r="G19" s="231"/>
      <c r="H19" s="232"/>
      <c r="I19" s="232"/>
      <c r="J19" s="232"/>
      <c r="K19" s="233"/>
      <c r="L19" s="234"/>
      <c r="M19" s="235"/>
      <c r="N19" s="235"/>
      <c r="O19" s="236"/>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237">
        <f>IF($AZ$3="４週",SUM(P19:AQ19),IF($AZ$3="暦月",SUM(P19:AT19),""))</f>
        <v>0</v>
      </c>
      <c r="AV19" s="238"/>
      <c r="AW19" s="239">
        <f t="shared" si="22"/>
        <v>0</v>
      </c>
      <c r="AX19" s="240"/>
      <c r="AY19" s="207"/>
      <c r="AZ19" s="208"/>
      <c r="BA19" s="208"/>
      <c r="BB19" s="208"/>
      <c r="BC19" s="208"/>
      <c r="BD19" s="209"/>
    </row>
    <row r="20" spans="1:56" ht="39.950000000000003" customHeight="1" x14ac:dyDescent="0.4">
      <c r="A20" s="72"/>
      <c r="B20" s="88">
        <f t="shared" si="23"/>
        <v>8</v>
      </c>
      <c r="C20" s="227"/>
      <c r="D20" s="228"/>
      <c r="E20" s="229"/>
      <c r="F20" s="230"/>
      <c r="G20" s="231"/>
      <c r="H20" s="232"/>
      <c r="I20" s="232"/>
      <c r="J20" s="232"/>
      <c r="K20" s="233"/>
      <c r="L20" s="234"/>
      <c r="M20" s="235"/>
      <c r="N20" s="235"/>
      <c r="O20" s="236"/>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237">
        <f t="shared" si="24"/>
        <v>0</v>
      </c>
      <c r="AV20" s="238"/>
      <c r="AW20" s="239">
        <f t="shared" si="22"/>
        <v>0</v>
      </c>
      <c r="AX20" s="240"/>
      <c r="AY20" s="207"/>
      <c r="AZ20" s="208"/>
      <c r="BA20" s="208"/>
      <c r="BB20" s="208"/>
      <c r="BC20" s="208"/>
      <c r="BD20" s="209"/>
    </row>
    <row r="21" spans="1:56" ht="39.950000000000003" customHeight="1" x14ac:dyDescent="0.4">
      <c r="A21" s="72"/>
      <c r="B21" s="88">
        <f t="shared" si="23"/>
        <v>9</v>
      </c>
      <c r="C21" s="227"/>
      <c r="D21" s="228"/>
      <c r="E21" s="229"/>
      <c r="F21" s="230"/>
      <c r="G21" s="231"/>
      <c r="H21" s="232"/>
      <c r="I21" s="232"/>
      <c r="J21" s="232"/>
      <c r="K21" s="233"/>
      <c r="L21" s="234"/>
      <c r="M21" s="235"/>
      <c r="N21" s="235"/>
      <c r="O21" s="236"/>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237">
        <f t="shared" si="24"/>
        <v>0</v>
      </c>
      <c r="AV21" s="238"/>
      <c r="AW21" s="239">
        <f t="shared" si="22"/>
        <v>0</v>
      </c>
      <c r="AX21" s="240"/>
      <c r="AY21" s="207"/>
      <c r="AZ21" s="208"/>
      <c r="BA21" s="208"/>
      <c r="BB21" s="208"/>
      <c r="BC21" s="208"/>
      <c r="BD21" s="209"/>
    </row>
    <row r="22" spans="1:56" ht="39.950000000000003" customHeight="1" x14ac:dyDescent="0.4">
      <c r="A22" s="72"/>
      <c r="B22" s="88">
        <f t="shared" si="23"/>
        <v>10</v>
      </c>
      <c r="C22" s="227"/>
      <c r="D22" s="228"/>
      <c r="E22" s="229"/>
      <c r="F22" s="230"/>
      <c r="G22" s="231"/>
      <c r="H22" s="232"/>
      <c r="I22" s="232"/>
      <c r="J22" s="232"/>
      <c r="K22" s="233"/>
      <c r="L22" s="234"/>
      <c r="M22" s="235"/>
      <c r="N22" s="235"/>
      <c r="O22" s="236"/>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237">
        <f t="shared" si="24"/>
        <v>0</v>
      </c>
      <c r="AV22" s="238"/>
      <c r="AW22" s="239">
        <f t="shared" si="22"/>
        <v>0</v>
      </c>
      <c r="AX22" s="240"/>
      <c r="AY22" s="207"/>
      <c r="AZ22" s="208"/>
      <c r="BA22" s="208"/>
      <c r="BB22" s="208"/>
      <c r="BC22" s="208"/>
      <c r="BD22" s="209"/>
    </row>
    <row r="23" spans="1:56" ht="39.950000000000003" customHeight="1" x14ac:dyDescent="0.4">
      <c r="A23" s="72"/>
      <c r="B23" s="88">
        <f t="shared" si="23"/>
        <v>11</v>
      </c>
      <c r="C23" s="227"/>
      <c r="D23" s="228"/>
      <c r="E23" s="229"/>
      <c r="F23" s="230"/>
      <c r="G23" s="231"/>
      <c r="H23" s="232"/>
      <c r="I23" s="232"/>
      <c r="J23" s="232"/>
      <c r="K23" s="233"/>
      <c r="L23" s="234"/>
      <c r="M23" s="235"/>
      <c r="N23" s="235"/>
      <c r="O23" s="236"/>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237">
        <f t="shared" si="24"/>
        <v>0</v>
      </c>
      <c r="AV23" s="238"/>
      <c r="AW23" s="239">
        <f t="shared" si="22"/>
        <v>0</v>
      </c>
      <c r="AX23" s="240"/>
      <c r="AY23" s="207"/>
      <c r="AZ23" s="208"/>
      <c r="BA23" s="208"/>
      <c r="BB23" s="208"/>
      <c r="BC23" s="208"/>
      <c r="BD23" s="209"/>
    </row>
    <row r="24" spans="1:56" ht="39.950000000000003" customHeight="1" x14ac:dyDescent="0.4">
      <c r="A24" s="72"/>
      <c r="B24" s="88">
        <f t="shared" si="23"/>
        <v>12</v>
      </c>
      <c r="C24" s="227"/>
      <c r="D24" s="228"/>
      <c r="E24" s="229"/>
      <c r="F24" s="230"/>
      <c r="G24" s="231"/>
      <c r="H24" s="232"/>
      <c r="I24" s="232"/>
      <c r="J24" s="232"/>
      <c r="K24" s="233"/>
      <c r="L24" s="234"/>
      <c r="M24" s="235"/>
      <c r="N24" s="235"/>
      <c r="O24" s="236"/>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237">
        <f t="shared" si="24"/>
        <v>0</v>
      </c>
      <c r="AV24" s="238"/>
      <c r="AW24" s="239">
        <f t="shared" si="22"/>
        <v>0</v>
      </c>
      <c r="AX24" s="240"/>
      <c r="AY24" s="207"/>
      <c r="AZ24" s="208"/>
      <c r="BA24" s="208"/>
      <c r="BB24" s="208"/>
      <c r="BC24" s="208"/>
      <c r="BD24" s="209"/>
    </row>
    <row r="25" spans="1:56" ht="39.950000000000003" customHeight="1" x14ac:dyDescent="0.4">
      <c r="A25" s="72"/>
      <c r="B25" s="88">
        <f t="shared" si="23"/>
        <v>13</v>
      </c>
      <c r="C25" s="227"/>
      <c r="D25" s="228"/>
      <c r="E25" s="229"/>
      <c r="F25" s="230"/>
      <c r="G25" s="231"/>
      <c r="H25" s="232"/>
      <c r="I25" s="232"/>
      <c r="J25" s="232"/>
      <c r="K25" s="233"/>
      <c r="L25" s="234"/>
      <c r="M25" s="235"/>
      <c r="N25" s="235"/>
      <c r="O25" s="236"/>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237">
        <f t="shared" si="24"/>
        <v>0</v>
      </c>
      <c r="AV25" s="238"/>
      <c r="AW25" s="239">
        <f t="shared" si="22"/>
        <v>0</v>
      </c>
      <c r="AX25" s="240"/>
      <c r="AY25" s="207"/>
      <c r="AZ25" s="208"/>
      <c r="BA25" s="208"/>
      <c r="BB25" s="208"/>
      <c r="BC25" s="208"/>
      <c r="BD25" s="209"/>
    </row>
    <row r="26" spans="1:56" ht="39.950000000000003" customHeight="1" x14ac:dyDescent="0.4">
      <c r="A26" s="72"/>
      <c r="B26" s="88">
        <f t="shared" si="23"/>
        <v>14</v>
      </c>
      <c r="C26" s="227"/>
      <c r="D26" s="228"/>
      <c r="E26" s="229"/>
      <c r="F26" s="230"/>
      <c r="G26" s="231"/>
      <c r="H26" s="232"/>
      <c r="I26" s="232"/>
      <c r="J26" s="232"/>
      <c r="K26" s="233"/>
      <c r="L26" s="234"/>
      <c r="M26" s="235"/>
      <c r="N26" s="235"/>
      <c r="O26" s="236"/>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237">
        <f t="shared" si="24"/>
        <v>0</v>
      </c>
      <c r="AV26" s="238"/>
      <c r="AW26" s="239">
        <f t="shared" si="22"/>
        <v>0</v>
      </c>
      <c r="AX26" s="240"/>
      <c r="AY26" s="207"/>
      <c r="AZ26" s="208"/>
      <c r="BA26" s="208"/>
      <c r="BB26" s="208"/>
      <c r="BC26" s="208"/>
      <c r="BD26" s="209"/>
    </row>
    <row r="27" spans="1:56" ht="39.950000000000003" customHeight="1" x14ac:dyDescent="0.4">
      <c r="A27" s="72"/>
      <c r="B27" s="88">
        <f t="shared" si="23"/>
        <v>15</v>
      </c>
      <c r="C27" s="227"/>
      <c r="D27" s="228"/>
      <c r="E27" s="229"/>
      <c r="F27" s="230"/>
      <c r="G27" s="231"/>
      <c r="H27" s="232"/>
      <c r="I27" s="232"/>
      <c r="J27" s="232"/>
      <c r="K27" s="233"/>
      <c r="L27" s="234"/>
      <c r="M27" s="235"/>
      <c r="N27" s="235"/>
      <c r="O27" s="236"/>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237">
        <f t="shared" si="24"/>
        <v>0</v>
      </c>
      <c r="AV27" s="238"/>
      <c r="AW27" s="239">
        <f t="shared" si="22"/>
        <v>0</v>
      </c>
      <c r="AX27" s="240"/>
      <c r="AY27" s="207"/>
      <c r="AZ27" s="208"/>
      <c r="BA27" s="208"/>
      <c r="BB27" s="208"/>
      <c r="BC27" s="208"/>
      <c r="BD27" s="209"/>
    </row>
    <row r="28" spans="1:56" ht="39.950000000000003" customHeight="1" x14ac:dyDescent="0.4">
      <c r="A28" s="72"/>
      <c r="B28" s="88">
        <f t="shared" si="23"/>
        <v>16</v>
      </c>
      <c r="C28" s="227"/>
      <c r="D28" s="228"/>
      <c r="E28" s="229"/>
      <c r="F28" s="230"/>
      <c r="G28" s="231"/>
      <c r="H28" s="232"/>
      <c r="I28" s="232"/>
      <c r="J28" s="232"/>
      <c r="K28" s="233"/>
      <c r="L28" s="234"/>
      <c r="M28" s="235"/>
      <c r="N28" s="235"/>
      <c r="O28" s="236"/>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237">
        <f t="shared" si="24"/>
        <v>0</v>
      </c>
      <c r="AV28" s="238"/>
      <c r="AW28" s="239">
        <f t="shared" si="22"/>
        <v>0</v>
      </c>
      <c r="AX28" s="240"/>
      <c r="AY28" s="207"/>
      <c r="AZ28" s="208"/>
      <c r="BA28" s="208"/>
      <c r="BB28" s="208"/>
      <c r="BC28" s="208"/>
      <c r="BD28" s="209"/>
    </row>
    <row r="29" spans="1:56" ht="39.950000000000003" customHeight="1" x14ac:dyDescent="0.4">
      <c r="A29" s="72"/>
      <c r="B29" s="88">
        <f t="shared" si="23"/>
        <v>17</v>
      </c>
      <c r="C29" s="227"/>
      <c r="D29" s="228"/>
      <c r="E29" s="229"/>
      <c r="F29" s="230"/>
      <c r="G29" s="231"/>
      <c r="H29" s="232"/>
      <c r="I29" s="232"/>
      <c r="J29" s="232"/>
      <c r="K29" s="233"/>
      <c r="L29" s="234"/>
      <c r="M29" s="235"/>
      <c r="N29" s="235"/>
      <c r="O29" s="236"/>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237">
        <f t="shared" si="24"/>
        <v>0</v>
      </c>
      <c r="AV29" s="238"/>
      <c r="AW29" s="239">
        <f t="shared" si="22"/>
        <v>0</v>
      </c>
      <c r="AX29" s="240"/>
      <c r="AY29" s="207"/>
      <c r="AZ29" s="208"/>
      <c r="BA29" s="208"/>
      <c r="BB29" s="208"/>
      <c r="BC29" s="208"/>
      <c r="BD29" s="209"/>
    </row>
    <row r="30" spans="1:56" ht="39.950000000000003" customHeight="1" thickBot="1" x14ac:dyDescent="0.45">
      <c r="A30" s="72"/>
      <c r="B30" s="89">
        <f t="shared" si="23"/>
        <v>18</v>
      </c>
      <c r="C30" s="210"/>
      <c r="D30" s="211"/>
      <c r="E30" s="212"/>
      <c r="F30" s="213"/>
      <c r="G30" s="214"/>
      <c r="H30" s="215"/>
      <c r="I30" s="215"/>
      <c r="J30" s="215"/>
      <c r="K30" s="216"/>
      <c r="L30" s="217"/>
      <c r="M30" s="218"/>
      <c r="N30" s="218"/>
      <c r="O30" s="219"/>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20">
        <f t="shared" si="24"/>
        <v>0</v>
      </c>
      <c r="AV30" s="221"/>
      <c r="AW30" s="222">
        <f t="shared" si="22"/>
        <v>0</v>
      </c>
      <c r="AX30" s="223"/>
      <c r="AY30" s="224"/>
      <c r="AZ30" s="225"/>
      <c r="BA30" s="225"/>
      <c r="BB30" s="225"/>
      <c r="BC30" s="225"/>
      <c r="BD30" s="226"/>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171</v>
      </c>
      <c r="D32" s="99"/>
      <c r="E32" s="99"/>
      <c r="F32" s="100"/>
      <c r="G32" s="100"/>
      <c r="H32" s="100"/>
      <c r="I32" s="100"/>
      <c r="J32" s="100"/>
      <c r="K32" s="100"/>
      <c r="L32" s="100"/>
      <c r="M32" s="100"/>
      <c r="N32" s="100"/>
      <c r="O32" s="100"/>
      <c r="P32" s="100"/>
      <c r="Q32" s="100" t="s">
        <v>154</v>
      </c>
      <c r="R32" s="100"/>
      <c r="S32" s="100"/>
      <c r="T32" s="100"/>
      <c r="U32" s="100"/>
      <c r="V32" s="100"/>
      <c r="W32" s="100"/>
      <c r="X32" s="100"/>
      <c r="Y32" s="100"/>
      <c r="Z32" s="100"/>
      <c r="AA32" s="102"/>
      <c r="AB32" s="100"/>
      <c r="AC32" s="100"/>
      <c r="AD32" s="100"/>
      <c r="AE32" s="100"/>
      <c r="AF32" s="100"/>
      <c r="AG32" s="100"/>
      <c r="AH32" s="100"/>
      <c r="AI32" s="100" t="s">
        <v>104</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18" t="s">
        <v>30</v>
      </c>
      <c r="M33" s="318"/>
      <c r="N33" s="100"/>
      <c r="O33" s="100"/>
      <c r="P33" s="100"/>
      <c r="Q33" s="100"/>
      <c r="R33" s="202" t="s">
        <v>56</v>
      </c>
      <c r="S33" s="202"/>
      <c r="T33" s="202" t="s">
        <v>57</v>
      </c>
      <c r="U33" s="202"/>
      <c r="V33" s="202"/>
      <c r="W33" s="202"/>
      <c r="X33" s="100"/>
      <c r="Y33" s="203" t="s">
        <v>60</v>
      </c>
      <c r="Z33" s="203"/>
      <c r="AA33" s="203"/>
      <c r="AB33" s="203"/>
      <c r="AC33" s="68"/>
      <c r="AD33" s="68"/>
      <c r="AE33" s="106" t="s">
        <v>69</v>
      </c>
      <c r="AF33" s="106"/>
      <c r="AG33" s="100"/>
      <c r="AH33" s="100"/>
      <c r="AI33" s="160" t="s">
        <v>8</v>
      </c>
      <c r="AJ33" s="162"/>
      <c r="AK33" s="160" t="s">
        <v>9</v>
      </c>
      <c r="AL33" s="161"/>
      <c r="AM33" s="161"/>
      <c r="AN33" s="162"/>
      <c r="AO33" s="107"/>
      <c r="AP33" s="107"/>
      <c r="AQ33" s="107"/>
      <c r="AR33" s="107"/>
      <c r="AS33" s="158"/>
      <c r="AT33" s="158"/>
      <c r="AU33" s="107"/>
      <c r="AV33" s="107"/>
      <c r="AW33" s="107"/>
      <c r="AX33" s="72"/>
      <c r="AY33" s="72"/>
      <c r="AZ33" s="72"/>
      <c r="BA33" s="72"/>
      <c r="BB33" s="72"/>
      <c r="BC33" s="72"/>
      <c r="BD33" s="72"/>
    </row>
    <row r="34" spans="1:56" ht="20.25" customHeight="1" x14ac:dyDescent="0.4">
      <c r="A34" s="72"/>
      <c r="B34" s="72"/>
      <c r="C34" s="305"/>
      <c r="D34" s="306"/>
      <c r="E34" s="307"/>
      <c r="F34" s="308">
        <f>IF(AB2=1,10,IF(AB2=2,11,IF(AB2=3,12,AB2-3)))</f>
        <v>1</v>
      </c>
      <c r="G34" s="309"/>
      <c r="H34" s="308">
        <f>IF(AB2=1,11,IF(AB2=2,12,AB2-2))</f>
        <v>2</v>
      </c>
      <c r="I34" s="309"/>
      <c r="J34" s="308">
        <f>IF(AB2=1,12,AB2-1)</f>
        <v>3</v>
      </c>
      <c r="K34" s="309"/>
      <c r="L34" s="160" t="s">
        <v>29</v>
      </c>
      <c r="M34" s="162"/>
      <c r="N34" s="100"/>
      <c r="O34" s="100"/>
      <c r="P34" s="100"/>
      <c r="Q34" s="100"/>
      <c r="R34" s="159"/>
      <c r="S34" s="159"/>
      <c r="T34" s="159" t="s">
        <v>58</v>
      </c>
      <c r="U34" s="159"/>
      <c r="V34" s="159" t="s">
        <v>59</v>
      </c>
      <c r="W34" s="159"/>
      <c r="X34" s="100"/>
      <c r="Y34" s="159" t="s">
        <v>58</v>
      </c>
      <c r="Z34" s="159"/>
      <c r="AA34" s="159" t="s">
        <v>59</v>
      </c>
      <c r="AB34" s="159"/>
      <c r="AC34" s="68"/>
      <c r="AD34" s="68"/>
      <c r="AE34" s="106" t="s">
        <v>65</v>
      </c>
      <c r="AF34" s="106"/>
      <c r="AG34" s="100"/>
      <c r="AH34" s="100"/>
      <c r="AI34" s="160" t="s">
        <v>4</v>
      </c>
      <c r="AJ34" s="162"/>
      <c r="AK34" s="160" t="s">
        <v>73</v>
      </c>
      <c r="AL34" s="161"/>
      <c r="AM34" s="161"/>
      <c r="AN34" s="162"/>
      <c r="AO34" s="109"/>
      <c r="AP34" s="109"/>
      <c r="AQ34" s="107"/>
      <c r="AR34" s="110"/>
      <c r="AS34" s="206"/>
      <c r="AT34" s="206"/>
      <c r="AU34" s="107"/>
      <c r="AV34" s="107"/>
      <c r="AW34" s="107"/>
      <c r="AX34" s="72"/>
      <c r="AY34" s="72"/>
      <c r="AZ34" s="72"/>
      <c r="BA34" s="72"/>
      <c r="BB34" s="72"/>
      <c r="BC34" s="72"/>
      <c r="BD34" s="72"/>
    </row>
    <row r="35" spans="1:56" ht="20.25" customHeight="1" x14ac:dyDescent="0.4">
      <c r="A35" s="72"/>
      <c r="B35" s="72"/>
      <c r="C35" s="305" t="s">
        <v>123</v>
      </c>
      <c r="D35" s="306"/>
      <c r="E35" s="307"/>
      <c r="F35" s="199"/>
      <c r="G35" s="199"/>
      <c r="H35" s="199"/>
      <c r="I35" s="199"/>
      <c r="J35" s="199"/>
      <c r="K35" s="199"/>
      <c r="L35" s="196">
        <f>SUM(F35:K35)</f>
        <v>0</v>
      </c>
      <c r="M35" s="196"/>
      <c r="N35" s="100"/>
      <c r="O35" s="100"/>
      <c r="P35" s="100"/>
      <c r="Q35" s="100"/>
      <c r="R35" s="160" t="s">
        <v>4</v>
      </c>
      <c r="S35" s="162"/>
      <c r="T35" s="298">
        <f>SUMIFS($AU$13:$AV$30,$C$13:$D$30,"訪問介護員",$E$13:$F$30,"A")+SUMIFS($AU$13:$AV$30,$C$13:$D$30,"サービス提供責任者",$E$13:$F$30,"A")</f>
        <v>0</v>
      </c>
      <c r="U35" s="299"/>
      <c r="V35" s="302">
        <f>SUMIFS($AW$13:$AX$30,$C$13:$D$30,"訪問介護員",$E$13:$F$30,"A")+SUMIFS($AW$13:$AX$30,$C$13:$D$30,"サービス提供責任者",$E$13:$F$30,"A")</f>
        <v>0</v>
      </c>
      <c r="W35" s="303"/>
      <c r="X35" s="100"/>
      <c r="Y35" s="316">
        <v>0</v>
      </c>
      <c r="Z35" s="317"/>
      <c r="AA35" s="314">
        <v>0</v>
      </c>
      <c r="AB35" s="315"/>
      <c r="AC35" s="68"/>
      <c r="AD35" s="68"/>
      <c r="AE35" s="316">
        <v>0</v>
      </c>
      <c r="AF35" s="317"/>
      <c r="AG35" s="100"/>
      <c r="AH35" s="100"/>
      <c r="AI35" s="160" t="s">
        <v>5</v>
      </c>
      <c r="AJ35" s="162"/>
      <c r="AK35" s="160" t="s">
        <v>74</v>
      </c>
      <c r="AL35" s="161"/>
      <c r="AM35" s="161"/>
      <c r="AN35" s="162"/>
      <c r="AO35" s="110"/>
      <c r="AP35" s="107"/>
      <c r="AQ35" s="200"/>
      <c r="AR35" s="200"/>
      <c r="AS35" s="200"/>
      <c r="AT35" s="200"/>
      <c r="AU35" s="107"/>
      <c r="AV35" s="107"/>
      <c r="AW35" s="107"/>
      <c r="AX35" s="72"/>
      <c r="AY35" s="72"/>
      <c r="AZ35" s="72"/>
      <c r="BA35" s="72"/>
      <c r="BB35" s="72"/>
      <c r="BC35" s="72"/>
      <c r="BD35" s="72"/>
    </row>
    <row r="36" spans="1:56" ht="20.25" customHeight="1" x14ac:dyDescent="0.4">
      <c r="A36" s="72"/>
      <c r="B36" s="72"/>
      <c r="C36" s="305" t="s">
        <v>124</v>
      </c>
      <c r="D36" s="306"/>
      <c r="E36" s="307"/>
      <c r="F36" s="199"/>
      <c r="G36" s="199"/>
      <c r="H36" s="199"/>
      <c r="I36" s="199"/>
      <c r="J36" s="199"/>
      <c r="K36" s="199"/>
      <c r="L36" s="196">
        <f>SUM(F36:K36)</f>
        <v>0</v>
      </c>
      <c r="M36" s="196"/>
      <c r="N36" s="100"/>
      <c r="O36" s="100"/>
      <c r="P36" s="100"/>
      <c r="Q36" s="100"/>
      <c r="R36" s="160" t="s">
        <v>5</v>
      </c>
      <c r="S36" s="162"/>
      <c r="T36" s="298">
        <f>SUMIFS($AU$13:$AV$30,$C$13:$D$30,"訪問介護員",$E$13:$F$30,"B")+SUMIFS($AU$13:$AV$30,$C$13:$D$30,"サービス提供責任者",$E$13:$F$30,"B")</f>
        <v>0</v>
      </c>
      <c r="U36" s="299"/>
      <c r="V36" s="302">
        <f>SUMIFS($AW$13:$AX$30,$C$13:$D$30,"訪問介護員",$E$13:$F$30,"B")+SUMIFS($AW$13:$AX$30,$C$13:$D$30,"サービス提供責任者",$E$13:$F$30,"B")</f>
        <v>0</v>
      </c>
      <c r="W36" s="303"/>
      <c r="X36" s="100"/>
      <c r="Y36" s="316">
        <v>0</v>
      </c>
      <c r="Z36" s="317"/>
      <c r="AA36" s="314">
        <v>0</v>
      </c>
      <c r="AB36" s="315"/>
      <c r="AC36" s="68"/>
      <c r="AD36" s="68"/>
      <c r="AE36" s="316">
        <v>0</v>
      </c>
      <c r="AF36" s="317"/>
      <c r="AG36" s="100"/>
      <c r="AH36" s="100"/>
      <c r="AI36" s="160" t="s">
        <v>6</v>
      </c>
      <c r="AJ36" s="162"/>
      <c r="AK36" s="160" t="s">
        <v>75</v>
      </c>
      <c r="AL36" s="161"/>
      <c r="AM36" s="161"/>
      <c r="AN36" s="162"/>
      <c r="AO36" s="110"/>
      <c r="AP36" s="107"/>
      <c r="AQ36" s="181"/>
      <c r="AR36" s="181"/>
      <c r="AS36" s="181"/>
      <c r="AT36" s="181"/>
      <c r="AU36" s="107"/>
      <c r="AV36" s="107"/>
      <c r="AW36" s="107"/>
      <c r="AX36" s="72"/>
      <c r="AY36" s="72"/>
      <c r="AZ36" s="72"/>
      <c r="BA36" s="72"/>
      <c r="BB36" s="72"/>
      <c r="BC36" s="72"/>
      <c r="BD36" s="72"/>
    </row>
    <row r="37" spans="1:56" ht="20.25" customHeight="1" x14ac:dyDescent="0.4">
      <c r="A37" s="72"/>
      <c r="B37" s="72"/>
      <c r="C37" s="305" t="s">
        <v>28</v>
      </c>
      <c r="D37" s="306"/>
      <c r="E37" s="307"/>
      <c r="F37" s="199"/>
      <c r="G37" s="199"/>
      <c r="H37" s="199"/>
      <c r="I37" s="199"/>
      <c r="J37" s="199"/>
      <c r="K37" s="199"/>
      <c r="L37" s="196">
        <f>SUM(F37:K37)</f>
        <v>0</v>
      </c>
      <c r="M37" s="196"/>
      <c r="N37" s="100"/>
      <c r="O37" s="100"/>
      <c r="P37" s="100"/>
      <c r="Q37" s="100"/>
      <c r="R37" s="160" t="s">
        <v>6</v>
      </c>
      <c r="S37" s="162"/>
      <c r="T37" s="298">
        <f>SUMIFS($AU$13:$AV$30,$C$13:$D$30,"訪問介護員",$E$13:$F$30,"C")+SUMIFS($AU$13:$AV$30,$C$13:$D$30,"サービス提供責任者",$E$13:$F$30,"C")</f>
        <v>0</v>
      </c>
      <c r="U37" s="299"/>
      <c r="V37" s="302">
        <f>SUMIFS($AW$13:$AX$30,$C$13:$D$30,"訪問介護員",$E$13:$F$30,"C")+SUMIFS($AW$13:$AX$30,$C$13:$D$30,"サービス提供責任者",$E$13:$F$30,"C")</f>
        <v>0</v>
      </c>
      <c r="W37" s="303"/>
      <c r="X37" s="100"/>
      <c r="Y37" s="316">
        <v>0</v>
      </c>
      <c r="Z37" s="317"/>
      <c r="AA37" s="312">
        <v>0</v>
      </c>
      <c r="AB37" s="313"/>
      <c r="AC37" s="68"/>
      <c r="AD37" s="68"/>
      <c r="AE37" s="298" t="s">
        <v>38</v>
      </c>
      <c r="AF37" s="299"/>
      <c r="AG37" s="100"/>
      <c r="AH37" s="100"/>
      <c r="AI37" s="160" t="s">
        <v>7</v>
      </c>
      <c r="AJ37" s="162"/>
      <c r="AK37" s="160" t="s">
        <v>103</v>
      </c>
      <c r="AL37" s="161"/>
      <c r="AM37" s="161"/>
      <c r="AN37" s="162"/>
      <c r="AO37" s="111"/>
      <c r="AP37" s="107"/>
      <c r="AQ37" s="182"/>
      <c r="AR37" s="182"/>
      <c r="AS37" s="185"/>
      <c r="AT37" s="185"/>
      <c r="AU37" s="107"/>
      <c r="AV37" s="107"/>
      <c r="AW37" s="107"/>
      <c r="AX37" s="72"/>
      <c r="AY37" s="72"/>
      <c r="AZ37" s="72"/>
      <c r="BA37" s="72"/>
      <c r="BB37" s="72"/>
      <c r="BC37" s="72"/>
      <c r="BD37" s="72"/>
    </row>
    <row r="38" spans="1:56" ht="20.25" customHeight="1" x14ac:dyDescent="0.4">
      <c r="A38" s="72"/>
      <c r="B38" s="72"/>
      <c r="C38" s="305" t="s">
        <v>29</v>
      </c>
      <c r="D38" s="306"/>
      <c r="E38" s="307"/>
      <c r="F38" s="196">
        <f>SUM(F35:G37)</f>
        <v>0</v>
      </c>
      <c r="G38" s="196"/>
      <c r="H38" s="196">
        <f>SUM(H35:I37)</f>
        <v>0</v>
      </c>
      <c r="I38" s="196"/>
      <c r="J38" s="196">
        <f>SUM(J35:K37)</f>
        <v>0</v>
      </c>
      <c r="K38" s="196"/>
      <c r="L38" s="196">
        <f>SUM(L35:M37)</f>
        <v>0</v>
      </c>
      <c r="M38" s="196"/>
      <c r="N38" s="319"/>
      <c r="O38" s="202"/>
      <c r="P38" s="100"/>
      <c r="Q38" s="100"/>
      <c r="R38" s="160" t="s">
        <v>7</v>
      </c>
      <c r="S38" s="162"/>
      <c r="T38" s="298">
        <f>SUMIFS($AU$13:$AV$30,$C$13:$D$30,"訪問介護員",$E$13:$F$30,"D")+SUMIFS($AU$13:$AV$30,$C$13:$D$30,"サービス提供責任者",$E$13:$F$30,"D")</f>
        <v>0</v>
      </c>
      <c r="U38" s="299"/>
      <c r="V38" s="302">
        <f>SUMIFS($AW$13:$AX$30,$C$13:$D$30,"訪問介護員",$E$13:$F$30,"D")+SUMIFS($AW$13:$AX$30,$C$13:$D$30,"サービス提供責任者",$E$13:$F$30,"D")</f>
        <v>0</v>
      </c>
      <c r="W38" s="303"/>
      <c r="X38" s="100"/>
      <c r="Y38" s="316">
        <v>0</v>
      </c>
      <c r="Z38" s="317"/>
      <c r="AA38" s="312">
        <v>0</v>
      </c>
      <c r="AB38" s="313"/>
      <c r="AC38" s="68"/>
      <c r="AD38" s="68"/>
      <c r="AE38" s="298" t="s">
        <v>38</v>
      </c>
      <c r="AF38" s="299"/>
      <c r="AG38" s="100"/>
      <c r="AH38" s="100"/>
      <c r="AI38" s="100"/>
      <c r="AJ38" s="181"/>
      <c r="AK38" s="181"/>
      <c r="AL38" s="182"/>
      <c r="AM38" s="182"/>
      <c r="AN38" s="185"/>
      <c r="AO38" s="185"/>
      <c r="AP38" s="107"/>
      <c r="AQ38" s="182"/>
      <c r="AR38" s="182"/>
      <c r="AS38" s="185"/>
      <c r="AT38" s="185"/>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0" t="s">
        <v>29</v>
      </c>
      <c r="S39" s="162"/>
      <c r="T39" s="298">
        <f>SUM(T35:U38)</f>
        <v>0</v>
      </c>
      <c r="U39" s="299"/>
      <c r="V39" s="302">
        <f>SUM(V35:W38)</f>
        <v>0</v>
      </c>
      <c r="W39" s="303"/>
      <c r="X39" s="100"/>
      <c r="Y39" s="298">
        <f>SUM(Y35:Z38)</f>
        <v>0</v>
      </c>
      <c r="Z39" s="299"/>
      <c r="AA39" s="310">
        <f>SUM(AA35:AB38)</f>
        <v>0</v>
      </c>
      <c r="AB39" s="311"/>
      <c r="AC39" s="68"/>
      <c r="AD39" s="68"/>
      <c r="AE39" s="298">
        <f>SUM(AE35:AF36)</f>
        <v>0</v>
      </c>
      <c r="AF39" s="299"/>
      <c r="AG39" s="100"/>
      <c r="AH39" s="100"/>
      <c r="AI39" s="100"/>
      <c r="AJ39" s="181"/>
      <c r="AK39" s="181"/>
      <c r="AL39" s="182"/>
      <c r="AM39" s="182"/>
      <c r="AN39" s="184"/>
      <c r="AO39" s="184"/>
      <c r="AP39" s="107"/>
      <c r="AQ39" s="182"/>
      <c r="AR39" s="182"/>
      <c r="AS39" s="185"/>
      <c r="AT39" s="185"/>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136</v>
      </c>
      <c r="Y41" s="169" t="s">
        <v>137</v>
      </c>
      <c r="Z41" s="17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134</v>
      </c>
      <c r="M42" s="102"/>
      <c r="N42" s="102"/>
      <c r="O42" s="120"/>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19" t="s">
        <v>35</v>
      </c>
      <c r="D43" s="119"/>
      <c r="E43" s="100"/>
      <c r="F43" s="119" t="s">
        <v>37</v>
      </c>
      <c r="G43" s="119"/>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59" t="s">
        <v>63</v>
      </c>
      <c r="AC43" s="159"/>
      <c r="AD43" s="159"/>
      <c r="AE43" s="1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173">
        <v>40</v>
      </c>
      <c r="G44" s="174"/>
      <c r="H44" s="106" t="s">
        <v>33</v>
      </c>
      <c r="I44" s="171">
        <f>C44/F44</f>
        <v>0</v>
      </c>
      <c r="J44" s="172"/>
      <c r="K44" s="106" t="s">
        <v>34</v>
      </c>
      <c r="L44" s="175">
        <f>IF(C44&lt;40,1,ROUNDUP(I44,1))</f>
        <v>1</v>
      </c>
      <c r="M44" s="176"/>
      <c r="N44" s="177"/>
      <c r="O44" s="100"/>
      <c r="P44" s="100"/>
      <c r="Q44" s="100"/>
      <c r="R44" s="178">
        <f>IF($Y$41="週",AA39,Y39)</f>
        <v>0</v>
      </c>
      <c r="S44" s="179"/>
      <c r="T44" s="179"/>
      <c r="U44" s="180"/>
      <c r="V44" s="106" t="s">
        <v>32</v>
      </c>
      <c r="W44" s="160">
        <f>IF($Y$41="週",$AV$5,$AZ$5)</f>
        <v>40</v>
      </c>
      <c r="X44" s="161"/>
      <c r="Y44" s="161"/>
      <c r="Z44" s="162"/>
      <c r="AA44" s="106" t="s">
        <v>33</v>
      </c>
      <c r="AB44" s="163">
        <f>ROUNDDOWN(R44/W44,1)</f>
        <v>0</v>
      </c>
      <c r="AC44" s="164"/>
      <c r="AD44" s="164"/>
      <c r="AE44" s="165"/>
      <c r="AF44" s="100"/>
      <c r="AG44" s="100"/>
      <c r="AH44" s="100"/>
      <c r="AI44" s="100"/>
      <c r="AJ44" s="183"/>
      <c r="AK44" s="183"/>
      <c r="AL44" s="183"/>
      <c r="AM44" s="183"/>
      <c r="AN44" s="110"/>
      <c r="AO44" s="181"/>
      <c r="AP44" s="181"/>
      <c r="AQ44" s="181"/>
      <c r="AR44" s="181"/>
      <c r="AS44" s="110"/>
      <c r="AT44" s="158"/>
      <c r="AU44" s="158"/>
      <c r="AV44" s="158"/>
      <c r="AW44" s="158"/>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106</v>
      </c>
      <c r="M45" s="100"/>
      <c r="N45" s="100"/>
      <c r="O45" s="100"/>
      <c r="P45" s="100"/>
      <c r="Q45" s="100"/>
      <c r="R45" s="100"/>
      <c r="S45" s="100"/>
      <c r="T45" s="100"/>
      <c r="U45" s="100"/>
      <c r="V45" s="100"/>
      <c r="W45" s="100"/>
      <c r="X45" s="100"/>
      <c r="Y45" s="100"/>
      <c r="Z45" s="100"/>
      <c r="AA45" s="102"/>
      <c r="AB45" s="100" t="s">
        <v>105</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145</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146</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59" t="s">
        <v>29</v>
      </c>
      <c r="AC48" s="159"/>
      <c r="AD48" s="159"/>
      <c r="AE48" s="1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78">
        <f>AE39</f>
        <v>0</v>
      </c>
      <c r="S49" s="179"/>
      <c r="T49" s="179"/>
      <c r="U49" s="180"/>
      <c r="V49" s="106" t="s">
        <v>122</v>
      </c>
      <c r="W49" s="163">
        <f>AB44</f>
        <v>0</v>
      </c>
      <c r="X49" s="164"/>
      <c r="Y49" s="164"/>
      <c r="Z49" s="165"/>
      <c r="AA49" s="106" t="s">
        <v>33</v>
      </c>
      <c r="AB49" s="166">
        <f>ROUNDDOWN(R49+W49,1)</f>
        <v>0</v>
      </c>
      <c r="AC49" s="167"/>
      <c r="AD49" s="167"/>
      <c r="AE49" s="16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6"/>
  <sheetViews>
    <sheetView workbookViewId="0">
      <selection activeCell="F59" sqref="F59"/>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129</v>
      </c>
      <c r="C4" s="13"/>
      <c r="E4" s="320" t="s">
        <v>131</v>
      </c>
      <c r="F4" s="320"/>
      <c r="G4" s="320"/>
      <c r="H4" s="320"/>
      <c r="I4" s="320"/>
      <c r="J4" s="320"/>
    </row>
    <row r="5" spans="1:10" s="11" customFormat="1" ht="20.25" customHeight="1" x14ac:dyDescent="0.4">
      <c r="A5" s="28"/>
      <c r="B5" s="13" t="s">
        <v>130</v>
      </c>
      <c r="C5" s="13"/>
      <c r="E5" s="320"/>
      <c r="F5" s="320"/>
      <c r="G5" s="320"/>
      <c r="H5" s="320"/>
      <c r="I5" s="320"/>
      <c r="J5" s="320"/>
    </row>
    <row r="6" spans="1:10" s="11" customFormat="1" ht="20.25" customHeight="1" x14ac:dyDescent="0.4">
      <c r="A6" s="26" t="s">
        <v>127</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149</v>
      </c>
      <c r="B10" s="13"/>
      <c r="C10" s="13"/>
    </row>
    <row r="11" spans="1:10" s="11" customFormat="1" ht="20.25" customHeight="1" x14ac:dyDescent="0.4">
      <c r="A11" s="13"/>
      <c r="B11" s="13"/>
      <c r="C11" s="13"/>
    </row>
    <row r="12" spans="1:10" s="11" customFormat="1" ht="20.25" customHeight="1" x14ac:dyDescent="0.4">
      <c r="A12" s="31" t="s">
        <v>167</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169</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116</v>
      </c>
    </row>
    <row r="23" spans="1:3" s="11" customFormat="1" ht="20.25" customHeight="1" x14ac:dyDescent="0.4">
      <c r="A23" s="13"/>
      <c r="B23" s="13"/>
      <c r="C23" s="13"/>
    </row>
    <row r="24" spans="1:3" s="11" customFormat="1" ht="20.25" customHeight="1" x14ac:dyDescent="0.4">
      <c r="A24" s="13"/>
      <c r="B24" s="13" t="s">
        <v>107</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103</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125</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170</v>
      </c>
      <c r="B40" s="13"/>
      <c r="C40" s="13"/>
    </row>
    <row r="41" spans="1:55" s="11" customFormat="1" ht="20.25" customHeight="1" x14ac:dyDescent="0.4">
      <c r="A41" s="13" t="s">
        <v>77</v>
      </c>
      <c r="B41" s="13"/>
      <c r="C41" s="13"/>
    </row>
    <row r="42" spans="1:55" s="11" customFormat="1" ht="20.25" customHeight="1" x14ac:dyDescent="0.4">
      <c r="A42" s="23" t="s">
        <v>150</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168</v>
      </c>
      <c r="B46" s="13"/>
      <c r="C46" s="13"/>
    </row>
    <row r="47" spans="1:55" s="11" customFormat="1" ht="20.25" customHeight="1" x14ac:dyDescent="0.4">
      <c r="A47" s="31" t="s">
        <v>151</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152</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163</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172</v>
      </c>
      <c r="C58" s="25"/>
      <c r="D58" s="16"/>
      <c r="E58" s="16"/>
    </row>
    <row r="59" spans="1:55" s="11" customFormat="1" ht="20.25" customHeight="1" x14ac:dyDescent="0.4">
      <c r="A59" s="30" t="s">
        <v>143</v>
      </c>
      <c r="C59" s="25"/>
      <c r="D59" s="16"/>
      <c r="E59" s="16"/>
    </row>
    <row r="60" spans="1:55" s="11" customFormat="1" ht="20.25" customHeight="1" x14ac:dyDescent="0.4">
      <c r="A60" s="30"/>
      <c r="C60" s="25"/>
      <c r="D60" s="16"/>
      <c r="E60" s="16"/>
    </row>
    <row r="61" spans="1:55" s="11" customFormat="1" ht="20.25" customHeight="1" x14ac:dyDescent="0.4">
      <c r="A61" s="154" t="s">
        <v>178</v>
      </c>
      <c r="C61" s="25"/>
      <c r="D61" s="16"/>
      <c r="E61" s="16"/>
    </row>
    <row r="62" spans="1:55" s="11" customFormat="1" ht="20.25" customHeight="1" x14ac:dyDescent="0.4">
      <c r="A62" s="25"/>
      <c r="B62" s="25"/>
      <c r="C62" s="25"/>
      <c r="D62" s="13"/>
      <c r="E62" s="13"/>
    </row>
    <row r="63" spans="1:55" s="11" customFormat="1" ht="20.25" customHeight="1" x14ac:dyDescent="0.4">
      <c r="A63" s="11" t="s">
        <v>177</v>
      </c>
      <c r="C63" s="25"/>
      <c r="D63" s="16"/>
      <c r="E63" s="16"/>
    </row>
    <row r="64" spans="1:55" s="11" customFormat="1" ht="20.25" customHeight="1" x14ac:dyDescent="0.4">
      <c r="A64" s="86" t="s">
        <v>159</v>
      </c>
      <c r="B64" s="25"/>
      <c r="C64" s="25"/>
      <c r="D64" s="13"/>
      <c r="E64" s="13"/>
    </row>
    <row r="65" spans="1:5" s="11" customFormat="1" ht="20.25" customHeight="1" x14ac:dyDescent="0.4">
      <c r="A65" s="85" t="s">
        <v>160</v>
      </c>
      <c r="B65" s="25"/>
      <c r="C65" s="25"/>
      <c r="D65" s="29"/>
      <c r="E65" s="29"/>
    </row>
    <row r="66" spans="1:5" s="11" customFormat="1" ht="20.25" customHeight="1" x14ac:dyDescent="0.4">
      <c r="A66" s="86"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86" t="s">
        <v>173</v>
      </c>
      <c r="B68" s="25"/>
      <c r="C68" s="25"/>
      <c r="D68" s="29"/>
      <c r="E68" s="29"/>
    </row>
    <row r="69" spans="1:5" s="11" customFormat="1" ht="20.25" customHeight="1" x14ac:dyDescent="0.4">
      <c r="A69" s="86" t="s">
        <v>174</v>
      </c>
      <c r="B69" s="25"/>
      <c r="C69" s="25"/>
      <c r="D69" s="29"/>
      <c r="E69" s="29"/>
    </row>
    <row r="70" spans="1:5" s="11" customFormat="1" ht="20.25" customHeight="1" x14ac:dyDescent="0.4">
      <c r="A70" s="86" t="s">
        <v>175</v>
      </c>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s="11" customFormat="1" ht="20.25" customHeight="1" x14ac:dyDescent="0.4">
      <c r="A73" s="25"/>
      <c r="B73" s="25"/>
      <c r="C73" s="25"/>
      <c r="D73" s="29"/>
      <c r="E73" s="29"/>
    </row>
    <row r="74" spans="1:5" s="11" customFormat="1" ht="20.25" customHeight="1" x14ac:dyDescent="0.4">
      <c r="A74" s="25"/>
      <c r="B74" s="25"/>
      <c r="C74" s="25"/>
      <c r="D74" s="29"/>
      <c r="E74" s="29"/>
    </row>
    <row r="75" spans="1:5" ht="20.25" customHeight="1" x14ac:dyDescent="0.4"/>
    <row r="76"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D7" sqref="D7"/>
    </sheetView>
  </sheetViews>
  <sheetFormatPr defaultRowHeight="25.5" x14ac:dyDescent="0.4"/>
  <cols>
    <col min="1" max="1" width="2" style="121" customWidth="1"/>
    <col min="2" max="2" width="7.125" style="121" bestFit="1" customWidth="1"/>
    <col min="3" max="11" width="40.625" style="121" customWidth="1"/>
    <col min="12" max="16384" width="9" style="121"/>
  </cols>
  <sheetData>
    <row r="1" spans="2:11" x14ac:dyDescent="0.4">
      <c r="B1" s="121" t="s">
        <v>110</v>
      </c>
    </row>
    <row r="3" spans="2:11" x14ac:dyDescent="0.4">
      <c r="B3" s="122" t="s">
        <v>111</v>
      </c>
      <c r="C3" s="122" t="s">
        <v>112</v>
      </c>
    </row>
    <row r="4" spans="2:11" x14ac:dyDescent="0.4">
      <c r="B4" s="122">
        <v>1</v>
      </c>
      <c r="C4" s="323" t="s">
        <v>179</v>
      </c>
    </row>
    <row r="5" spans="2:11" x14ac:dyDescent="0.4">
      <c r="B5" s="122">
        <v>2</v>
      </c>
      <c r="C5" s="323" t="s">
        <v>180</v>
      </c>
    </row>
    <row r="6" spans="2:11" x14ac:dyDescent="0.4">
      <c r="B6" s="122">
        <v>3</v>
      </c>
      <c r="C6" s="323" t="s">
        <v>181</v>
      </c>
    </row>
    <row r="7" spans="2:11" x14ac:dyDescent="0.4">
      <c r="B7" s="122">
        <v>4</v>
      </c>
      <c r="C7" s="323" t="s">
        <v>182</v>
      </c>
    </row>
    <row r="8" spans="2:11" x14ac:dyDescent="0.4">
      <c r="B8" s="122">
        <v>5</v>
      </c>
      <c r="C8" s="123"/>
    </row>
    <row r="10" spans="2:11" x14ac:dyDescent="0.4">
      <c r="B10" s="121" t="s">
        <v>109</v>
      </c>
    </row>
    <row r="11" spans="2:11" ht="26.25" thickBot="1" x14ac:dyDescent="0.45"/>
    <row r="12" spans="2:11" ht="26.25" thickBot="1" x14ac:dyDescent="0.45">
      <c r="B12" s="124" t="s">
        <v>92</v>
      </c>
      <c r="C12" s="125" t="s">
        <v>2</v>
      </c>
      <c r="D12" s="126" t="s">
        <v>43</v>
      </c>
      <c r="E12" s="127" t="s">
        <v>42</v>
      </c>
      <c r="F12" s="126" t="s">
        <v>144</v>
      </c>
      <c r="G12" s="128" t="s">
        <v>144</v>
      </c>
      <c r="H12" s="128" t="s">
        <v>144</v>
      </c>
      <c r="I12" s="128" t="s">
        <v>144</v>
      </c>
      <c r="J12" s="128" t="s">
        <v>144</v>
      </c>
      <c r="K12" s="129" t="s">
        <v>144</v>
      </c>
    </row>
    <row r="13" spans="2:11" x14ac:dyDescent="0.4">
      <c r="B13" s="321" t="s">
        <v>93</v>
      </c>
      <c r="C13" s="130" t="s">
        <v>50</v>
      </c>
      <c r="D13" s="131" t="s">
        <v>3</v>
      </c>
      <c r="E13" s="132" t="s">
        <v>3</v>
      </c>
      <c r="F13" s="132"/>
      <c r="G13" s="133"/>
      <c r="H13" s="133"/>
      <c r="I13" s="133"/>
      <c r="J13" s="133"/>
      <c r="K13" s="134"/>
    </row>
    <row r="14" spans="2:11" x14ac:dyDescent="0.4">
      <c r="B14" s="321"/>
      <c r="C14" s="135" t="s">
        <v>50</v>
      </c>
      <c r="D14" s="136" t="s">
        <v>51</v>
      </c>
      <c r="E14" s="137" t="s">
        <v>44</v>
      </c>
      <c r="F14" s="137"/>
      <c r="G14" s="123"/>
      <c r="H14" s="123"/>
      <c r="I14" s="123"/>
      <c r="J14" s="123"/>
      <c r="K14" s="138"/>
    </row>
    <row r="15" spans="2:11" x14ac:dyDescent="0.4">
      <c r="B15" s="321"/>
      <c r="C15" s="135" t="s">
        <v>50</v>
      </c>
      <c r="D15" s="139" t="s">
        <v>52</v>
      </c>
      <c r="E15" s="140" t="s">
        <v>45</v>
      </c>
      <c r="F15" s="140"/>
      <c r="G15" s="123"/>
      <c r="H15" s="123"/>
      <c r="I15" s="123"/>
      <c r="J15" s="123"/>
      <c r="K15" s="138"/>
    </row>
    <row r="16" spans="2:11" x14ac:dyDescent="0.4">
      <c r="B16" s="321"/>
      <c r="C16" s="135" t="s">
        <v>50</v>
      </c>
      <c r="D16" s="139" t="s">
        <v>118</v>
      </c>
      <c r="E16" s="140" t="s">
        <v>113</v>
      </c>
      <c r="F16" s="140"/>
      <c r="G16" s="123"/>
      <c r="H16" s="123"/>
      <c r="I16" s="123"/>
      <c r="J16" s="123"/>
      <c r="K16" s="138"/>
    </row>
    <row r="17" spans="2:11" x14ac:dyDescent="0.4">
      <c r="B17" s="321"/>
      <c r="C17" s="135" t="s">
        <v>50</v>
      </c>
      <c r="D17" s="139" t="s">
        <v>49</v>
      </c>
      <c r="E17" s="140" t="s">
        <v>114</v>
      </c>
      <c r="F17" s="140"/>
      <c r="G17" s="123"/>
      <c r="H17" s="123"/>
      <c r="I17" s="123"/>
      <c r="J17" s="123"/>
      <c r="K17" s="138"/>
    </row>
    <row r="18" spans="2:11" x14ac:dyDescent="0.4">
      <c r="B18" s="321"/>
      <c r="C18" s="135" t="s">
        <v>50</v>
      </c>
      <c r="D18" s="139" t="s">
        <v>47</v>
      </c>
      <c r="E18" s="140" t="s">
        <v>115</v>
      </c>
      <c r="F18" s="140"/>
      <c r="G18" s="123"/>
      <c r="H18" s="123"/>
      <c r="I18" s="123"/>
      <c r="J18" s="123"/>
      <c r="K18" s="138"/>
    </row>
    <row r="19" spans="2:11" x14ac:dyDescent="0.4">
      <c r="B19" s="321"/>
      <c r="C19" s="135" t="s">
        <v>50</v>
      </c>
      <c r="D19" s="139" t="s">
        <v>126</v>
      </c>
      <c r="E19" s="140" t="s">
        <v>46</v>
      </c>
      <c r="F19" s="140"/>
      <c r="G19" s="123"/>
      <c r="H19" s="123"/>
      <c r="I19" s="123"/>
      <c r="J19" s="123"/>
      <c r="K19" s="138"/>
    </row>
    <row r="20" spans="2:11" x14ac:dyDescent="0.4">
      <c r="B20" s="321"/>
      <c r="C20" s="135" t="s">
        <v>50</v>
      </c>
      <c r="D20" s="139" t="s">
        <v>144</v>
      </c>
      <c r="E20" s="140" t="s">
        <v>47</v>
      </c>
      <c r="F20" s="140"/>
      <c r="G20" s="123"/>
      <c r="H20" s="123"/>
      <c r="I20" s="123"/>
      <c r="J20" s="123"/>
      <c r="K20" s="138"/>
    </row>
    <row r="21" spans="2:11" x14ac:dyDescent="0.4">
      <c r="B21" s="321"/>
      <c r="C21" s="135" t="s">
        <v>50</v>
      </c>
      <c r="D21" s="139" t="s">
        <v>144</v>
      </c>
      <c r="E21" s="140" t="s">
        <v>48</v>
      </c>
      <c r="F21" s="140"/>
      <c r="G21" s="123"/>
      <c r="H21" s="123"/>
      <c r="I21" s="123"/>
      <c r="J21" s="123"/>
      <c r="K21" s="138"/>
    </row>
    <row r="22" spans="2:11" x14ac:dyDescent="0.4">
      <c r="B22" s="321"/>
      <c r="C22" s="135" t="s">
        <v>50</v>
      </c>
      <c r="D22" s="140" t="s">
        <v>144</v>
      </c>
      <c r="E22" s="140" t="s">
        <v>144</v>
      </c>
      <c r="F22" s="140"/>
      <c r="G22" s="123"/>
      <c r="H22" s="123"/>
      <c r="I22" s="123"/>
      <c r="J22" s="123"/>
      <c r="K22" s="138"/>
    </row>
    <row r="23" spans="2:11" x14ac:dyDescent="0.4">
      <c r="B23" s="321"/>
      <c r="C23" s="135" t="s">
        <v>50</v>
      </c>
      <c r="D23" s="140" t="s">
        <v>144</v>
      </c>
      <c r="E23" s="140" t="s">
        <v>144</v>
      </c>
      <c r="F23" s="140"/>
      <c r="G23" s="123"/>
      <c r="H23" s="123"/>
      <c r="I23" s="123"/>
      <c r="J23" s="123"/>
      <c r="K23" s="138"/>
    </row>
    <row r="24" spans="2:11" x14ac:dyDescent="0.4">
      <c r="B24" s="321"/>
      <c r="C24" s="135" t="s">
        <v>50</v>
      </c>
      <c r="D24" s="140" t="s">
        <v>144</v>
      </c>
      <c r="E24" s="140" t="s">
        <v>144</v>
      </c>
      <c r="F24" s="140"/>
      <c r="G24" s="123"/>
      <c r="H24" s="123"/>
      <c r="I24" s="123"/>
      <c r="J24" s="123"/>
      <c r="K24" s="138"/>
    </row>
    <row r="25" spans="2:11" ht="26.25" thickBot="1" x14ac:dyDescent="0.45">
      <c r="B25" s="322"/>
      <c r="C25" s="141" t="s">
        <v>50</v>
      </c>
      <c r="D25" s="142" t="s">
        <v>144</v>
      </c>
      <c r="E25" s="143" t="s">
        <v>144</v>
      </c>
      <c r="F25" s="143"/>
      <c r="G25" s="142"/>
      <c r="H25" s="142"/>
      <c r="I25" s="142"/>
      <c r="J25" s="142"/>
      <c r="K25" s="144"/>
    </row>
    <row r="28" spans="2:11" x14ac:dyDescent="0.4">
      <c r="C28" s="121" t="s">
        <v>135</v>
      </c>
    </row>
    <row r="29" spans="2:11" x14ac:dyDescent="0.4">
      <c r="C29" s="121" t="s">
        <v>53</v>
      </c>
    </row>
    <row r="30" spans="2:11" x14ac:dyDescent="0.4">
      <c r="C30" s="121" t="s">
        <v>141</v>
      </c>
    </row>
    <row r="31" spans="2:11" x14ac:dyDescent="0.4">
      <c r="C31" s="121" t="s">
        <v>138</v>
      </c>
    </row>
    <row r="32" spans="2:11" x14ac:dyDescent="0.4">
      <c r="C32" s="121" t="s">
        <v>139</v>
      </c>
    </row>
    <row r="33" spans="3:3" x14ac:dyDescent="0.4">
      <c r="C33" s="121" t="s">
        <v>140</v>
      </c>
    </row>
    <row r="34" spans="3:3" x14ac:dyDescent="0.4">
      <c r="C34" s="121" t="s">
        <v>54</v>
      </c>
    </row>
    <row r="35" spans="3:3" x14ac:dyDescent="0.4">
      <c r="C35" s="121" t="s">
        <v>55</v>
      </c>
    </row>
    <row r="37" spans="3:3" x14ac:dyDescent="0.4">
      <c r="C37" s="121" t="s">
        <v>142</v>
      </c>
    </row>
    <row r="38" spans="3:3" x14ac:dyDescent="0.4">
      <c r="C38" s="121" t="s">
        <v>94</v>
      </c>
    </row>
    <row r="39" spans="3:3" x14ac:dyDescent="0.4">
      <c r="C39" s="121" t="s">
        <v>95</v>
      </c>
    </row>
    <row r="40" spans="3:3" x14ac:dyDescent="0.4">
      <c r="C40" s="121" t="s">
        <v>96</v>
      </c>
    </row>
    <row r="41" spans="3:3" x14ac:dyDescent="0.4">
      <c r="C41" s="121" t="s">
        <v>97</v>
      </c>
    </row>
    <row r="42" spans="3:3" x14ac:dyDescent="0.4">
      <c r="C42" s="121"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【記載例】訪問型サービス</vt:lpstr>
      <vt:lpstr>訪問型サービス（１枚版）</vt:lpstr>
      <vt:lpstr>記入方法</vt:lpstr>
      <vt:lpstr>プルダウン・リスト</vt:lpstr>
      <vt:lpstr>【記載例】訪問型サービス!Print_Area</vt:lpstr>
      <vt:lpstr>記入方法!Print_Area</vt:lpstr>
      <vt:lpstr>'訪問型サービス（１枚版）'!Print_Area</vt:lpstr>
      <vt:lpstr>【記載例】訪問型サービス!Print_Titles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U21721</cp:lastModifiedBy>
  <cp:lastPrinted>2021-03-24T07:06:24Z</cp:lastPrinted>
  <dcterms:created xsi:type="dcterms:W3CDTF">2020-01-14T23:44:41Z</dcterms:created>
  <dcterms:modified xsi:type="dcterms:W3CDTF">2023-01-24T04:18:53Z</dcterms:modified>
</cp:coreProperties>
</file>